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1580" windowHeight="6330" activeTab="0"/>
  </bookViews>
  <sheets>
    <sheet name="Gartenlaube" sheetId="1" r:id="rId1"/>
    <sheet name="Nebenanlagen" sheetId="2" r:id="rId2"/>
    <sheet name="gärtnerische_Kulturen" sheetId="3" r:id="rId3"/>
    <sheet name="Zierbegrünung" sheetId="4" r:id="rId4"/>
    <sheet name="Ergebnis" sheetId="5" r:id="rId5"/>
    <sheet name="Rentenendwertrechner" sheetId="6" r:id="rId6"/>
    <sheet name="Rentenendwerte" sheetId="7" state="hidden" r:id="rId7"/>
  </sheets>
  <externalReferences>
    <externalReference r:id="rId10"/>
  </externalReferences>
  <definedNames>
    <definedName name="_xlfn.SINGLE" hidden="1">#NAME?</definedName>
    <definedName name="_xlnm.Print_Area" localSheetId="4">'Ergebnis'!$A$1:$H$49</definedName>
    <definedName name="_xlnm.Print_Area" localSheetId="0">'Gartenlaube'!$A$1:$P$111</definedName>
    <definedName name="_xlnm.Print_Area" localSheetId="2">'gärtnerische_Kulturen'!$A$1:$G$92</definedName>
    <definedName name="_xlnm.Print_Area" localSheetId="1">'Nebenanlagen'!$A$1:$G$81</definedName>
    <definedName name="_xlnm.Print_Area" localSheetId="3">'Zierbegrünung'!$A$1:$G$88</definedName>
  </definedNames>
  <calcPr fullCalcOnLoad="1"/>
</workbook>
</file>

<file path=xl/sharedStrings.xml><?xml version="1.0" encoding="utf-8"?>
<sst xmlns="http://schemas.openxmlformats.org/spreadsheetml/2006/main" count="629" uniqueCount="260">
  <si>
    <t>Art der Zierbegrünung</t>
  </si>
  <si>
    <t>Menge</t>
  </si>
  <si>
    <t>Einheit</t>
  </si>
  <si>
    <t>Bewertungskriterien</t>
  </si>
  <si>
    <t>Grund-</t>
  </si>
  <si>
    <t>Endpreis</t>
  </si>
  <si>
    <t>preis</t>
  </si>
  <si>
    <t>(z.B. Art,Sorte,Alter,Zustand,Beeinträchtigungen)</t>
  </si>
  <si>
    <t>Nadelgehölze</t>
  </si>
  <si>
    <t>Tabelle 3 - Bewertung der gärtnerischen Kulturen</t>
  </si>
  <si>
    <t>Art der Kultur</t>
  </si>
  <si>
    <t>St.</t>
  </si>
  <si>
    <t>Apfel</t>
  </si>
  <si>
    <t>Birne</t>
  </si>
  <si>
    <t>Pflaume,</t>
  </si>
  <si>
    <t>Süß-/Sauerkirsche</t>
  </si>
  <si>
    <t>Mirabellen,</t>
  </si>
  <si>
    <t>Renekloden</t>
  </si>
  <si>
    <t>Quitten</t>
  </si>
  <si>
    <t>Aprikosen,</t>
  </si>
  <si>
    <t>Pfirsiche,</t>
  </si>
  <si>
    <t>Übertrag gärtnerische Kulturen</t>
  </si>
  <si>
    <t>Tabelle 3 - Bewertung der gärtnerischen Kulturen (Fortsetzung)</t>
  </si>
  <si>
    <t>Johannisbeeren</t>
  </si>
  <si>
    <t>Jostabeere</t>
  </si>
  <si>
    <t>Stachelbeeren</t>
  </si>
  <si>
    <t>m²</t>
  </si>
  <si>
    <t>Brombeeren</t>
  </si>
  <si>
    <t>Heidelbeeren</t>
  </si>
  <si>
    <t>Tafeltrauben,</t>
  </si>
  <si>
    <t>Erdbeeren</t>
  </si>
  <si>
    <t>Gemüse</t>
  </si>
  <si>
    <t>Gesamtsumme gärtnerische Kulturen</t>
  </si>
  <si>
    <t>Tabelle 4 - Bewertung der Zierbegrünung</t>
  </si>
  <si>
    <t>Rosen</t>
  </si>
  <si>
    <t>Ziergehölze</t>
  </si>
  <si>
    <t>einzeln, flächig</t>
  </si>
  <si>
    <t>Hecken</t>
  </si>
  <si>
    <t>( Schnitthecken,</t>
  </si>
  <si>
    <t>Mischhecken etc.)</t>
  </si>
  <si>
    <t>m</t>
  </si>
  <si>
    <t>Übertrag Zierbegrünung</t>
  </si>
  <si>
    <t>Tabelle 4 - Bewertung der Zierbegrünung (Fortsetzung)</t>
  </si>
  <si>
    <t>Stauden</t>
  </si>
  <si>
    <t>Rasen / Wiese</t>
  </si>
  <si>
    <t>(max. 1/3 der</t>
  </si>
  <si>
    <t>Gartenfläche)</t>
  </si>
  <si>
    <t>Gesamtsumme Zierbegrünung</t>
  </si>
  <si>
    <t>Wert-</t>
  </si>
  <si>
    <t>mind.</t>
  </si>
  <si>
    <t>Tabelle 2 - Bewertung der Nebenanlagen</t>
  </si>
  <si>
    <t>Art der Nebenanlagen</t>
  </si>
  <si>
    <t>(z.B. Material,Alter,Zustand,Beeinträchtigungen)</t>
  </si>
  <si>
    <t>Zäune</t>
  </si>
  <si>
    <t>Gartentür</t>
  </si>
  <si>
    <t>Stützmauern /</t>
  </si>
  <si>
    <t>Treppen</t>
  </si>
  <si>
    <t>Trockenmauern,</t>
  </si>
  <si>
    <t>Trockenbiotope</t>
  </si>
  <si>
    <t>Wasserbecken,</t>
  </si>
  <si>
    <t>Wasserbehälter</t>
  </si>
  <si>
    <t>Wasserleitungen</t>
  </si>
  <si>
    <t>Wasserzähler</t>
  </si>
  <si>
    <t>Pumpanlagen</t>
  </si>
  <si>
    <t>Teich</t>
  </si>
  <si>
    <t>Übertrag Nebenanlagen</t>
  </si>
  <si>
    <t>Tabelle 2 - Bewertung der Nebenanlagen (Fortsetzung)</t>
  </si>
  <si>
    <t>Befestigte Flächen</t>
  </si>
  <si>
    <t>Einfache Beläge,</t>
  </si>
  <si>
    <t>Betonpflaster,</t>
  </si>
  <si>
    <t>Natursteinpflaster,</t>
  </si>
  <si>
    <t>Unterbauten</t>
  </si>
  <si>
    <t>Wegeinfassungen</t>
  </si>
  <si>
    <t>Holz</t>
  </si>
  <si>
    <t>Beton, Ziegel, Natursteine,</t>
  </si>
  <si>
    <t>Kompostbehälter</t>
  </si>
  <si>
    <t>Frühbeete</t>
  </si>
  <si>
    <t>Rankgerüst und</t>
  </si>
  <si>
    <t>Schutzwände</t>
  </si>
  <si>
    <t>Sonstiges</t>
  </si>
  <si>
    <t>Gesamtsumme Nebenanlage</t>
  </si>
  <si>
    <t>ERGEBNIS DER WERTERMITTLUNG</t>
  </si>
  <si>
    <t>Nicht bewertete Anlagen (mit Begründung für die unterbliebene Wertung, evtl. Ansatz für Beseitigung):</t>
  </si>
  <si>
    <t>Gesamtbewertung des Gartens / Auflagen</t>
  </si>
  <si>
    <t>Gesamtsumme Tabelle 1 Anlage 2</t>
  </si>
  <si>
    <t>Gesamtsumme Tabelle 2 Anlage 2</t>
  </si>
  <si>
    <t>(Nebenanlagen):</t>
  </si>
  <si>
    <t>Gesamtsumme Tabelle 3 Anlage 2</t>
  </si>
  <si>
    <t>(Gärtnerische Kulturen):</t>
  </si>
  <si>
    <t>Gesamtsumme Tabelle 4 Anlage 2</t>
  </si>
  <si>
    <t>(Zierbegrünung):</t>
  </si>
  <si>
    <t>Leistungen für die Erstellung von Gemeinschaftseinrichtungen gem. 2.1.4:</t>
  </si>
  <si>
    <t>Entschädigung insgesamt:</t>
  </si>
  <si>
    <t xml:space="preserve">                                                                                      </t>
  </si>
  <si>
    <t>WERTERMITTLUNGSPROTOKOLL</t>
  </si>
  <si>
    <t>nach § 11 Abs. 1 des Bundeskleingartengesetzes (BKleingG)"</t>
  </si>
  <si>
    <t>Anmerkung:</t>
  </si>
  <si>
    <t>Stadt-/Ortsverband</t>
  </si>
  <si>
    <t>Kleing.-Anlage</t>
  </si>
  <si>
    <t>Parz.-Nr.</t>
  </si>
  <si>
    <t>Länge der Parzelle</t>
  </si>
  <si>
    <t>Breite d.Parzelle</t>
  </si>
  <si>
    <t xml:space="preserve">  Fläche d.Parzelle</t>
  </si>
  <si>
    <t>Pächter(in)</t>
  </si>
  <si>
    <t>Straße</t>
  </si>
  <si>
    <t>Wohnort</t>
  </si>
  <si>
    <t>Tabelle 1 - Bewertung der Gartenlaube (incl. Überdachung Freisitz, An- und Nebenbauten)</t>
  </si>
  <si>
    <t>Gartenhaus</t>
  </si>
  <si>
    <t>Grunddaten:</t>
  </si>
  <si>
    <t>Grundfläche</t>
  </si>
  <si>
    <t>(Außenkante x Außenkante Wand)</t>
  </si>
  <si>
    <t>Höhe</t>
  </si>
  <si>
    <t>Baujahr / Alter</t>
  </si>
  <si>
    <t>Ausführung:</t>
  </si>
  <si>
    <t>Fundament:</t>
  </si>
  <si>
    <t>Sockel:</t>
  </si>
  <si>
    <t>Holzbauweise:</t>
  </si>
  <si>
    <t>Mauerwerk:</t>
  </si>
  <si>
    <t>Wände:</t>
  </si>
  <si>
    <t>Isolierung:</t>
  </si>
  <si>
    <t>Dachbegrünung:</t>
  </si>
  <si>
    <t>ja / nein, Ausführung</t>
  </si>
  <si>
    <t>Pappe, Blech, Ziegel, Welleternit,</t>
  </si>
  <si>
    <t>Bitumenschindeln,</t>
  </si>
  <si>
    <t>Dachrinnen:</t>
  </si>
  <si>
    <t>Boden:</t>
  </si>
  <si>
    <t>Innenwände:</t>
  </si>
  <si>
    <t>Decke:</t>
  </si>
  <si>
    <t>Fenster:</t>
  </si>
  <si>
    <t>Stck.</t>
  </si>
  <si>
    <t>mit Stock,</t>
  </si>
  <si>
    <t>Türen:</t>
  </si>
  <si>
    <t>Zustand:</t>
  </si>
  <si>
    <t>Überdachter Freisitz</t>
  </si>
  <si>
    <t>Fläche</t>
  </si>
  <si>
    <t>einbezogen in Dachkonstruktion</t>
  </si>
  <si>
    <t>nein</t>
  </si>
  <si>
    <t>Anbau(ten)</t>
  </si>
  <si>
    <t>(werden nur separat bewertet, wenn eigenständiger Bauteil der Laube)</t>
  </si>
  <si>
    <t>Fundament/Sockel:</t>
  </si>
  <si>
    <t>Wände/Isolierung:</t>
  </si>
  <si>
    <t>Nebenbau(ten)</t>
  </si>
  <si>
    <t>(werden nur bewertet, wenn zuglassen)</t>
  </si>
  <si>
    <t>Berechnungsschema Gartenlaube, überdachter Freisitz, An- und Nebenbauten:</t>
  </si>
  <si>
    <t>Berechnungsformel:</t>
  </si>
  <si>
    <t>Normalher-</t>
  </si>
  <si>
    <t>x</t>
  </si>
  <si>
    <t>=</t>
  </si>
  <si>
    <t>Zwischen-</t>
  </si>
  <si>
    <t>-</t>
  </si>
  <si>
    <t>Abschreibung</t>
  </si>
  <si>
    <t>Zeitwert</t>
  </si>
  <si>
    <t>stellungswert</t>
  </si>
  <si>
    <t>summe</t>
  </si>
  <si>
    <t>Gartenlaube:</t>
  </si>
  <si>
    <t>qm</t>
  </si>
  <si>
    <t>v.H.</t>
  </si>
  <si>
    <t>Überd. Sitzfläche:</t>
  </si>
  <si>
    <t>Anbau:</t>
  </si>
  <si>
    <t>Nebenbauten:</t>
  </si>
  <si>
    <t xml:space="preserve">                                                     </t>
  </si>
  <si>
    <t xml:space="preserve"> </t>
  </si>
  <si>
    <t>Jahr</t>
  </si>
  <si>
    <t>Jahre</t>
  </si>
  <si>
    <t>Prozent</t>
  </si>
  <si>
    <t>Faktor</t>
  </si>
  <si>
    <t>x Anzahl</t>
  </si>
  <si>
    <t>Katalogpreis inkl. Mwst.</t>
  </si>
  <si>
    <t>Pflanzkosten</t>
  </si>
  <si>
    <t>Gehölz gepflanzt</t>
  </si>
  <si>
    <t>Kosten für jährl. Anwachspflege</t>
  </si>
  <si>
    <t>Fachliche Leistungen</t>
  </si>
  <si>
    <t>jährlicher Zinsanspruch</t>
  </si>
  <si>
    <t>Kosten für Anwachspflege/Zeit</t>
  </si>
  <si>
    <t>Rentenendwertfaktor bei</t>
  </si>
  <si>
    <t>Jahren</t>
  </si>
  <si>
    <t>Gehölz gepflanzt und angewachsen ergibt</t>
  </si>
  <si>
    <t>Summe</t>
  </si>
  <si>
    <t>Anwesend bei der Begehung</t>
  </si>
  <si>
    <t>weitere/andere Personen</t>
  </si>
  <si>
    <t>Dach-Art:</t>
  </si>
  <si>
    <t>Dachdeckung:</t>
  </si>
  <si>
    <t>Abschreibungssatz gem. Tabelle 5:</t>
  </si>
  <si>
    <t>Anlage 2 / Seite 1.1</t>
  </si>
  <si>
    <t>Anlage 2 / Seite 1.2</t>
  </si>
  <si>
    <t>Dach/Dachrinne:</t>
  </si>
  <si>
    <t>errechnete Wert einer Gartenlaube den tatsächlichen Anschaffungswert unverhältnismäßig, kann der Zeitwert</t>
  </si>
  <si>
    <t>einer Gartenlaube aus dem Anschaffungswert abzüglich einer jährlichen Abschreibung von 2-5% errechnet werden.</t>
  </si>
  <si>
    <t>/</t>
  </si>
  <si>
    <t>ja /</t>
  </si>
  <si>
    <t>Gesamtsumme Baulichkeit</t>
  </si>
  <si>
    <t>Anlage 2 / Seite 2</t>
  </si>
  <si>
    <t>Anlage 2 / Seite 3</t>
  </si>
  <si>
    <t>Gewächshäuser</t>
  </si>
  <si>
    <t>Hochbeete</t>
  </si>
  <si>
    <t>Anlage 2 / Seite 4</t>
  </si>
  <si>
    <t>Zwetschgen,</t>
  </si>
  <si>
    <t>winterharte</t>
  </si>
  <si>
    <t>baumartige</t>
  </si>
  <si>
    <t>genutzte Kulturen</t>
  </si>
  <si>
    <t>(z.B. Kaki, Mispel)</t>
  </si>
  <si>
    <t>Anlage 2 / Seite 5</t>
  </si>
  <si>
    <t>Sonstige mehrjährige</t>
  </si>
  <si>
    <t>Weinreben, Kiwi</t>
  </si>
  <si>
    <t>Meerrettich</t>
  </si>
  <si>
    <t>bei 6 St./m²</t>
  </si>
  <si>
    <t>Beetflächen</t>
  </si>
  <si>
    <t>Summe gärtnerische Kulturen</t>
  </si>
  <si>
    <t>Minderung aufgrund von Pflegerückständen in %</t>
  </si>
  <si>
    <t>einzeln</t>
  </si>
  <si>
    <t>Anlage 2 / Seite 6</t>
  </si>
  <si>
    <t>Anlage 2 / Seite 7</t>
  </si>
  <si>
    <t xml:space="preserve">   Zwischensumme Ziergehölze ( aber nicht mehr als der Höchstwert 500€)</t>
  </si>
  <si>
    <t xml:space="preserve">   Zwischensumme Stauden ( aber nicht mehr als der Höchstwert 300€)</t>
  </si>
  <si>
    <t>Summe Zierbegrünung</t>
  </si>
  <si>
    <t>Anlage 2 / Seite 8</t>
  </si>
  <si>
    <t>Abzug für Beseitigung von Anpflanzungen und Anlagen gem. 1.5.:</t>
  </si>
  <si>
    <t>Datum</t>
  </si>
  <si>
    <t>Ort</t>
  </si>
  <si>
    <t>gärtnerische Kulturen</t>
  </si>
  <si>
    <t>Sämtliche baulichen Anlagen (Gartenlaube, An- und Nebenbauten, Nebenanlagen) wurden entsprechend ihrem äußeren Zustand bewertet ohne Gewähr für verdeckte Mängel und Fehler.</t>
  </si>
  <si>
    <t>Funktion</t>
  </si>
  <si>
    <t>Unterschrift</t>
  </si>
  <si>
    <t xml:space="preserve">   </t>
  </si>
  <si>
    <t>(Baulichkeit):</t>
  </si>
  <si>
    <t>Unterschriften des Wertermittlers bzw. der Bewertungskommissionen oder des Sachverstädigen bzw. des vereidigten Sachverständigen</t>
  </si>
  <si>
    <t>Name, Vorname</t>
  </si>
  <si>
    <t>Das Bundeskleingartengesetz ist am 01.04.1983 in Kraft getreten. Der Gesetzgeber hat in § 11 Abs. 1 Satz 2 BKleingG die Möglichkeit eröffnet, von einer Kleingärtnerorganisation beschlossene Bewertungsrichtlinien der zuständigen Behörde zur Genehmigung vorzulegen. Erfolgt eine Genehmigung, sind diese Richtlinien demnach bei der Bemessung der Höhe der Entschädigung zugrunde zu legen. Die vom Landesverband Bayer. Kleingärtner e.V. erstellten Bewertungsrichtlinien wurden vom Bayer. Staatsministerium für Wohnen, Bau und Verkehr unter fachlicher Beteiligung des Bayer. Staatsministeriums für Ernährung, Landwirtschaft und Forsten geprüft und genehmigt. Die Genehmigung  wird durch Bekanntmachung des Bayer. Staatsministeriums für Wohnen, Bau und Verkehr amtlich veröffentlicht, verbunden mit dem Hinweis, dass die Bekanntmachung vom 23. Oktober 2000 genehmigten Bewertungsrichtlinien dann nicht mehr anzuwenden sind.</t>
  </si>
  <si>
    <t>(z.B. Spargel)</t>
  </si>
  <si>
    <t>(z.B. Apfelbeere, Goji)</t>
  </si>
  <si>
    <t>(Berechnung: Breite = Verlängerung der Außenkanten der Laube, Länge = Vorderkante Überstand bis Außenkante Laubenwand)</t>
  </si>
  <si>
    <t>Restwert:</t>
  </si>
  <si>
    <t>%</t>
  </si>
  <si>
    <t>Bemerkungen:</t>
  </si>
  <si>
    <t>Nut / Feder, Putz</t>
  </si>
  <si>
    <t>Bretter, Langriemen, Beton, Ziegel, Fliesen</t>
  </si>
  <si>
    <t>Baukosten-</t>
  </si>
  <si>
    <t>index</t>
  </si>
  <si>
    <t>gemäß den "Richtlinien des Landesverbandes bayerischer Kleingärtner e.V. für die Bewertung von Anpflanzungen und Anlagen</t>
  </si>
  <si>
    <t>senkr. Bretter verlattet, Wasserschlagbretter,</t>
  </si>
  <si>
    <t>Ziegel, Hohlblocksteine</t>
  </si>
  <si>
    <t>Eisenblech, Zinkrinnen, Holz, Kunststoff</t>
  </si>
  <si>
    <t>Übersteigt der nach der Berechnungsformel (Normalherstellungswert x Grundfläche x Baukostenindex - Abschreibung)</t>
  </si>
  <si>
    <t>winterharte strauchartig</t>
  </si>
  <si>
    <t>staudenartige</t>
  </si>
  <si>
    <t>Klettergehölze</t>
  </si>
  <si>
    <t>Anlage:</t>
  </si>
  <si>
    <t>Streifen-, Punktfundament, Platte</t>
  </si>
  <si>
    <t>Beton, Ziegel, Naturstein</t>
  </si>
  <si>
    <t>Kantholz, Blockbauweise</t>
  </si>
  <si>
    <t>Glaswolle, Styropor</t>
  </si>
  <si>
    <t>Pult- /Satteldach, Flachdach</t>
  </si>
  <si>
    <t>Nut und Feder, Presspappe, Putz</t>
  </si>
  <si>
    <t>Bretter, Nut und Feder, Presspappe</t>
  </si>
  <si>
    <t>Nektarine</t>
  </si>
  <si>
    <t>Rhabarber</t>
  </si>
  <si>
    <t>Ausstattung:</t>
  </si>
  <si>
    <t>Himbeeren</t>
  </si>
  <si>
    <t>sonstiges (freier Text)</t>
  </si>
  <si>
    <t>lbk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</si>
</sst>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0"/>
    <numFmt numFmtId="176" formatCode="0.0000"/>
    <numFmt numFmtId="177" formatCode="#,##0.00\ &quot;€&quot;"/>
    <numFmt numFmtId="178" formatCode="#,##0.000"/>
    <numFmt numFmtId="179" formatCode="#,##0.0"/>
    <numFmt numFmtId="180" formatCode="0.0%"/>
    <numFmt numFmtId="181" formatCode="_-* #,##0.000\ &quot;€&quot;_-;\-* #,##0.000\ &quot;€&quot;_-;_-* &quot;-&quot;??\ &quot;€&quot;_-;_-@_-"/>
    <numFmt numFmtId="182" formatCode="_-* #,##0.0000\ &quot;€&quot;_-;\-* #,##0.0000\ &quot;€&quot;_-;_-* &quot;-&quot;??\ &quot;€&quot;_-;_-@_-"/>
    <numFmt numFmtId="183" formatCode="_-* #,##0.00\ [$€-407]_-;\-* #,##0.00\ [$€-407]_-;_-* &quot;-&quot;??\ [$€-407]_-;_-@_-"/>
    <numFmt numFmtId="184" formatCode="#,##0.00\ &quot;€&quot;;[Red]#,##0.00\ &quot;€&quot;"/>
    <numFmt numFmtId="185" formatCode="#,##0.000\ &quot;€&quot;"/>
    <numFmt numFmtId="186" formatCode="#,##0.0000\ &quot;€&quot;"/>
  </numFmts>
  <fonts count="56">
    <font>
      <sz val="10"/>
      <name val="Arial"/>
      <family val="0"/>
    </font>
    <font>
      <b/>
      <sz val="10"/>
      <name val="Arial"/>
      <family val="2"/>
    </font>
    <font>
      <b/>
      <sz val="9"/>
      <name val="Arial"/>
      <family val="2"/>
    </font>
    <font>
      <sz val="9"/>
      <name val="Arial"/>
      <family val="2"/>
    </font>
    <font>
      <b/>
      <u val="single"/>
      <sz val="10"/>
      <name val="Arial"/>
      <family val="2"/>
    </font>
    <font>
      <b/>
      <u val="single"/>
      <sz val="11"/>
      <name val="Arial"/>
      <family val="2"/>
    </font>
    <font>
      <sz val="8"/>
      <name val="Arial"/>
      <family val="2"/>
    </font>
    <font>
      <b/>
      <sz val="8"/>
      <name val="Arial"/>
      <family val="2"/>
    </font>
    <font>
      <u val="single"/>
      <sz val="10"/>
      <name val="Arial"/>
      <family val="2"/>
    </font>
    <font>
      <i/>
      <sz val="8"/>
      <name val="Arial"/>
      <family val="2"/>
    </font>
    <font>
      <b/>
      <u val="single"/>
      <sz val="12"/>
      <name val="Arial"/>
      <family val="2"/>
    </font>
    <font>
      <b/>
      <sz val="12"/>
      <name val="Arial"/>
      <family val="2"/>
    </font>
    <font>
      <b/>
      <sz val="11"/>
      <name val="Arial"/>
      <family val="2"/>
    </font>
    <font>
      <b/>
      <i/>
      <sz val="12"/>
      <color indexed="10"/>
      <name val="Arial"/>
      <family val="2"/>
    </font>
    <font>
      <b/>
      <i/>
      <sz val="10"/>
      <name val="Arial"/>
      <family val="2"/>
    </font>
    <font>
      <b/>
      <sz val="10"/>
      <color indexed="10"/>
      <name val="Arial"/>
      <family val="2"/>
    </font>
    <font>
      <sz val="11"/>
      <name val="Arial"/>
      <family val="2"/>
    </font>
    <font>
      <b/>
      <sz val="14"/>
      <name val="Arial"/>
      <family val="2"/>
    </font>
    <font>
      <sz val="4"/>
      <name val="Arial"/>
      <family val="2"/>
    </font>
    <font>
      <sz val="10"/>
      <color indexed="9"/>
      <name val="Arial"/>
      <family val="2"/>
    </font>
    <font>
      <b/>
      <sz val="11"/>
      <color indexed="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solid">
        <fgColor indexed="6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slantDashDot"/>
    </border>
    <border>
      <left style="medium"/>
      <right style="slantDashDot"/>
      <top>
        <color indexed="63"/>
      </top>
      <bottom>
        <color indexed="63"/>
      </bottom>
    </border>
    <border>
      <left style="slantDashDot"/>
      <right style="slantDashDot"/>
      <top style="slantDashDot"/>
      <bottom style="slantDashDot"/>
    </border>
    <border>
      <left>
        <color indexed="63"/>
      </left>
      <right style="slantDashDot">
        <color indexed="10"/>
      </right>
      <top>
        <color indexed="63"/>
      </top>
      <bottom style="slantDashDot"/>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thin"/>
      <bottom>
        <color indexed="63"/>
      </bottom>
    </border>
    <border>
      <left>
        <color indexed="63"/>
      </left>
      <right>
        <color indexed="63"/>
      </right>
      <top>
        <color indexed="63"/>
      </top>
      <bottom style="dotted"/>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slantDashDot">
        <color indexed="10"/>
      </bottom>
    </border>
    <border>
      <left style="slantDashDot">
        <color indexed="10"/>
      </left>
      <right>
        <color indexed="63"/>
      </right>
      <top style="slantDashDot">
        <color indexed="10"/>
      </top>
      <bottom style="slantDashDot">
        <color indexed="10"/>
      </bottom>
    </border>
    <border>
      <left>
        <color indexed="63"/>
      </left>
      <right style="slantDashDot">
        <color indexed="10"/>
      </right>
      <top style="slantDashDot">
        <color indexed="10"/>
      </top>
      <bottom style="slantDashDot">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7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0" fillId="0" borderId="0" applyFont="0" applyFill="0" applyBorder="0" applyAlignment="0" applyProtection="0"/>
    <xf numFmtId="0" fontId="46" fillId="28" borderId="0" applyNumberFormat="0" applyBorder="0" applyAlignment="0" applyProtection="0"/>
    <xf numFmtId="17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10">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xf>
    <xf numFmtId="0" fontId="2" fillId="0" borderId="13" xfId="0" applyFont="1" applyBorder="1" applyAlignment="1">
      <alignment horizontal="center"/>
    </xf>
    <xf numFmtId="0" fontId="2" fillId="0" borderId="0" xfId="0" applyFont="1" applyAlignment="1">
      <alignment horizontal="right"/>
    </xf>
    <xf numFmtId="0" fontId="3" fillId="0" borderId="14" xfId="0" applyFont="1" applyBorder="1" applyAlignment="1">
      <alignment/>
    </xf>
    <xf numFmtId="2" fontId="0" fillId="0" borderId="0" xfId="0" applyNumberFormat="1" applyAlignment="1">
      <alignment horizontal="right"/>
    </xf>
    <xf numFmtId="2" fontId="0" fillId="0" borderId="0" xfId="0" applyNumberFormat="1" applyAlignment="1">
      <alignment/>
    </xf>
    <xf numFmtId="0" fontId="6" fillId="0" borderId="0" xfId="0" applyFont="1" applyAlignment="1">
      <alignment/>
    </xf>
    <xf numFmtId="0" fontId="0" fillId="0" borderId="13" xfId="0" applyBorder="1" applyAlignment="1">
      <alignment/>
    </xf>
    <xf numFmtId="2" fontId="0" fillId="0" borderId="13" xfId="0" applyNumberFormat="1" applyBorder="1" applyAlignment="1">
      <alignment horizontal="right"/>
    </xf>
    <xf numFmtId="0" fontId="1" fillId="0" borderId="15" xfId="0" applyFont="1" applyBorder="1" applyAlignment="1">
      <alignment horizontal="center"/>
    </xf>
    <xf numFmtId="0" fontId="1" fillId="0" borderId="12" xfId="0" applyFont="1" applyBorder="1" applyAlignment="1">
      <alignment/>
    </xf>
    <xf numFmtId="0" fontId="1" fillId="0" borderId="16" xfId="0" applyFont="1" applyBorder="1" applyAlignment="1">
      <alignment horizontal="left"/>
    </xf>
    <xf numFmtId="0" fontId="0" fillId="0" borderId="16" xfId="0" applyBorder="1" applyAlignment="1">
      <alignment/>
    </xf>
    <xf numFmtId="0" fontId="1" fillId="0" borderId="13" xfId="0" applyFont="1" applyBorder="1" applyAlignment="1">
      <alignment/>
    </xf>
    <xf numFmtId="0" fontId="6" fillId="0" borderId="13" xfId="0" applyFont="1" applyBorder="1" applyAlignment="1">
      <alignment/>
    </xf>
    <xf numFmtId="0" fontId="0" fillId="0" borderId="17" xfId="0" applyFont="1" applyBorder="1" applyAlignment="1">
      <alignment/>
    </xf>
    <xf numFmtId="0" fontId="1" fillId="0" borderId="0" xfId="0" applyFont="1" applyAlignment="1">
      <alignment/>
    </xf>
    <xf numFmtId="0" fontId="1" fillId="0" borderId="0" xfId="0" applyFont="1" applyAlignment="1">
      <alignment horizontal="right"/>
    </xf>
    <xf numFmtId="0" fontId="11" fillId="0" borderId="0" xfId="0" applyFont="1" applyAlignment="1">
      <alignment/>
    </xf>
    <xf numFmtId="0" fontId="7" fillId="0" borderId="0" xfId="0" applyFont="1" applyAlignment="1">
      <alignment/>
    </xf>
    <xf numFmtId="0" fontId="7"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right" vertical="center"/>
    </xf>
    <xf numFmtId="0" fontId="11" fillId="0" borderId="0" xfId="0" applyFont="1" applyAlignment="1">
      <alignment horizontal="center"/>
    </xf>
    <xf numFmtId="0" fontId="11" fillId="0" borderId="0" xfId="0" applyFont="1" applyAlignment="1">
      <alignment horizontal="right"/>
    </xf>
    <xf numFmtId="177" fontId="1" fillId="0" borderId="18" xfId="0" applyNumberFormat="1" applyFont="1" applyBorder="1" applyAlignment="1">
      <alignment horizontal="right"/>
    </xf>
    <xf numFmtId="177" fontId="1" fillId="0" borderId="19" xfId="0" applyNumberFormat="1" applyFont="1" applyBorder="1" applyAlignment="1">
      <alignment horizontal="right"/>
    </xf>
    <xf numFmtId="177" fontId="1" fillId="0" borderId="11" xfId="0" applyNumberFormat="1" applyFont="1" applyBorder="1" applyAlignment="1">
      <alignment horizontal="right"/>
    </xf>
    <xf numFmtId="177" fontId="5" fillId="0" borderId="0" xfId="0" applyNumberFormat="1" applyFont="1" applyAlignment="1">
      <alignment horizontal="right"/>
    </xf>
    <xf numFmtId="177" fontId="4" fillId="0" borderId="0" xfId="0" applyNumberFormat="1" applyFont="1" applyAlignment="1">
      <alignment vertical="center"/>
    </xf>
    <xf numFmtId="177" fontId="5" fillId="0" borderId="0" xfId="0" applyNumberFormat="1" applyFont="1" applyAlignment="1">
      <alignment horizontal="right" vertical="center"/>
    </xf>
    <xf numFmtId="0" fontId="0" fillId="33" borderId="0" xfId="0" applyFill="1" applyAlignment="1">
      <alignment/>
    </xf>
    <xf numFmtId="177" fontId="1" fillId="0" borderId="18" xfId="0" applyNumberFormat="1" applyFont="1" applyBorder="1" applyAlignment="1" applyProtection="1">
      <alignment horizontal="right"/>
      <protection locked="0"/>
    </xf>
    <xf numFmtId="177" fontId="1" fillId="0" borderId="19" xfId="0" applyNumberFormat="1" applyFont="1" applyBorder="1" applyAlignment="1" applyProtection="1">
      <alignment horizontal="right"/>
      <protection locked="0"/>
    </xf>
    <xf numFmtId="177" fontId="1" fillId="0" borderId="11" xfId="0" applyNumberFormat="1" applyFont="1" applyBorder="1" applyAlignment="1" applyProtection="1">
      <alignment horizontal="right"/>
      <protection locked="0"/>
    </xf>
    <xf numFmtId="177" fontId="4" fillId="0" borderId="0" xfId="0" applyNumberFormat="1" applyFont="1" applyAlignment="1">
      <alignment/>
    </xf>
    <xf numFmtId="177" fontId="1" fillId="1" borderId="20" xfId="0" applyNumberFormat="1" applyFont="1" applyFill="1" applyBorder="1" applyAlignment="1">
      <alignment horizontal="right"/>
    </xf>
    <xf numFmtId="177" fontId="1" fillId="0" borderId="17" xfId="0" applyNumberFormat="1" applyFont="1" applyBorder="1" applyAlignment="1" applyProtection="1">
      <alignment horizontal="right"/>
      <protection locked="0"/>
    </xf>
    <xf numFmtId="9" fontId="1" fillId="0" borderId="21" xfId="50" applyFont="1" applyBorder="1" applyAlignment="1" applyProtection="1">
      <alignment horizontal="center"/>
      <protection locked="0"/>
    </xf>
    <xf numFmtId="177" fontId="1" fillId="0" borderId="21" xfId="0" applyNumberFormat="1" applyFont="1" applyBorder="1" applyAlignment="1" applyProtection="1">
      <alignment horizontal="right"/>
      <protection locked="0"/>
    </xf>
    <xf numFmtId="9" fontId="1" fillId="0" borderId="17" xfId="50" applyFont="1" applyBorder="1" applyAlignment="1" applyProtection="1">
      <alignment horizontal="center"/>
      <protection locked="0"/>
    </xf>
    <xf numFmtId="177" fontId="1" fillId="0" borderId="22" xfId="0" applyNumberFormat="1" applyFont="1" applyBorder="1" applyAlignment="1" applyProtection="1">
      <alignment horizontal="right"/>
      <protection locked="0"/>
    </xf>
    <xf numFmtId="177" fontId="1" fillId="0" borderId="12" xfId="0" applyNumberFormat="1" applyFont="1" applyBorder="1" applyAlignment="1" applyProtection="1">
      <alignment horizontal="right"/>
      <protection locked="0"/>
    </xf>
    <xf numFmtId="9" fontId="1" fillId="0" borderId="22" xfId="50" applyFont="1" applyBorder="1" applyAlignment="1" applyProtection="1">
      <alignment horizontal="center"/>
      <protection locked="0"/>
    </xf>
    <xf numFmtId="177" fontId="1" fillId="0" borderId="23" xfId="0" applyNumberFormat="1" applyFont="1" applyBorder="1" applyAlignment="1" applyProtection="1">
      <alignment horizontal="right"/>
      <protection locked="0"/>
    </xf>
    <xf numFmtId="0" fontId="11" fillId="0" borderId="0" xfId="0" applyFont="1" applyAlignment="1" applyProtection="1">
      <alignment horizontal="left"/>
      <protection locked="0"/>
    </xf>
    <xf numFmtId="177" fontId="1" fillId="0" borderId="15" xfId="0" applyNumberFormat="1" applyFont="1" applyBorder="1" applyAlignment="1" applyProtection="1">
      <alignment horizontal="right"/>
      <protection locked="0"/>
    </xf>
    <xf numFmtId="177" fontId="1" fillId="0" borderId="13" xfId="0" applyNumberFormat="1" applyFont="1" applyBorder="1" applyAlignment="1" applyProtection="1">
      <alignment horizontal="right"/>
      <protection locked="0"/>
    </xf>
    <xf numFmtId="9" fontId="1" fillId="0" borderId="13" xfId="50" applyFont="1" applyBorder="1" applyAlignment="1" applyProtection="1">
      <alignment horizontal="center"/>
      <protection locked="0"/>
    </xf>
    <xf numFmtId="177" fontId="1" fillId="0" borderId="10" xfId="0" applyNumberFormat="1" applyFont="1" applyBorder="1" applyAlignment="1" applyProtection="1">
      <alignment horizontal="right"/>
      <protection locked="0"/>
    </xf>
    <xf numFmtId="9" fontId="1" fillId="0" borderId="10" xfId="50" applyFont="1" applyBorder="1" applyAlignment="1" applyProtection="1">
      <alignment horizontal="center"/>
      <protection locked="0"/>
    </xf>
    <xf numFmtId="9" fontId="1" fillId="0" borderId="18" xfId="50" applyFont="1" applyBorder="1" applyAlignment="1" applyProtection="1">
      <alignment horizontal="center"/>
      <protection locked="0"/>
    </xf>
    <xf numFmtId="9" fontId="1" fillId="0" borderId="11" xfId="50" applyFont="1" applyBorder="1" applyAlignment="1" applyProtection="1">
      <alignment horizontal="center"/>
      <protection locked="0"/>
    </xf>
    <xf numFmtId="177" fontId="1" fillId="0" borderId="24" xfId="0" applyNumberFormat="1" applyFont="1" applyBorder="1" applyAlignment="1" applyProtection="1">
      <alignment horizontal="right"/>
      <protection locked="0"/>
    </xf>
    <xf numFmtId="9" fontId="1" fillId="0" borderId="25" xfId="50" applyFont="1" applyBorder="1" applyAlignment="1" applyProtection="1">
      <alignment horizontal="center"/>
      <protection locked="0"/>
    </xf>
    <xf numFmtId="0" fontId="1" fillId="0" borderId="10" xfId="0" applyFont="1" applyBorder="1" applyAlignment="1">
      <alignment/>
    </xf>
    <xf numFmtId="0" fontId="6" fillId="0" borderId="14" xfId="0" applyFont="1" applyBorder="1" applyAlignment="1">
      <alignment/>
    </xf>
    <xf numFmtId="0" fontId="6" fillId="0" borderId="26" xfId="0" applyFont="1" applyBorder="1" applyAlignment="1">
      <alignment/>
    </xf>
    <xf numFmtId="0" fontId="1" fillId="0" borderId="14" xfId="0" applyFont="1" applyBorder="1" applyAlignment="1">
      <alignment/>
    </xf>
    <xf numFmtId="0" fontId="0" fillId="0" borderId="26" xfId="0" applyBorder="1" applyAlignment="1">
      <alignment/>
    </xf>
    <xf numFmtId="0" fontId="0" fillId="0" borderId="14" xfId="0" applyFont="1" applyBorder="1" applyAlignment="1">
      <alignment/>
    </xf>
    <xf numFmtId="0" fontId="0" fillId="0" borderId="14" xfId="0" applyBorder="1" applyAlignment="1">
      <alignment/>
    </xf>
    <xf numFmtId="0" fontId="0" fillId="0" borderId="11" xfId="0" applyBorder="1" applyAlignment="1">
      <alignment/>
    </xf>
    <xf numFmtId="177" fontId="1" fillId="0" borderId="14" xfId="0" applyNumberFormat="1" applyFont="1" applyBorder="1" applyAlignment="1">
      <alignment/>
    </xf>
    <xf numFmtId="0" fontId="1" fillId="0" borderId="26" xfId="0" applyFont="1" applyBorder="1" applyAlignment="1">
      <alignment/>
    </xf>
    <xf numFmtId="0" fontId="6" fillId="0" borderId="11" xfId="0" applyFont="1" applyBorder="1" applyAlignment="1">
      <alignment/>
    </xf>
    <xf numFmtId="0" fontId="0" fillId="0" borderId="11" xfId="0" applyFont="1" applyBorder="1" applyAlignment="1">
      <alignment/>
    </xf>
    <xf numFmtId="175" fontId="1" fillId="0" borderId="15" xfId="0" applyNumberFormat="1" applyFont="1" applyBorder="1" applyAlignment="1" applyProtection="1">
      <alignment horizontal="right"/>
      <protection locked="0"/>
    </xf>
    <xf numFmtId="9" fontId="0" fillId="0" borderId="0" xfId="50" applyAlignment="1">
      <alignment/>
    </xf>
    <xf numFmtId="3" fontId="0" fillId="0" borderId="0" xfId="0" applyNumberFormat="1" applyAlignment="1">
      <alignment/>
    </xf>
    <xf numFmtId="0" fontId="0" fillId="34" borderId="27"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0" xfId="0" applyFill="1" applyAlignment="1">
      <alignment/>
    </xf>
    <xf numFmtId="0" fontId="0" fillId="34" borderId="31" xfId="0" applyFill="1" applyBorder="1" applyAlignment="1">
      <alignment/>
    </xf>
    <xf numFmtId="0" fontId="0" fillId="34" borderId="32" xfId="0" applyFill="1" applyBorder="1" applyAlignment="1">
      <alignment horizontal="center"/>
    </xf>
    <xf numFmtId="0" fontId="0" fillId="34" borderId="33" xfId="0" applyFill="1" applyBorder="1" applyAlignment="1">
      <alignment/>
    </xf>
    <xf numFmtId="1" fontId="0" fillId="0" borderId="34" xfId="0" applyNumberFormat="1" applyBorder="1" applyAlignment="1" applyProtection="1">
      <alignment horizontal="center"/>
      <protection locked="0"/>
    </xf>
    <xf numFmtId="10" fontId="0" fillId="0" borderId="35" xfId="0" applyNumberFormat="1" applyBorder="1" applyAlignment="1" applyProtection="1">
      <alignment horizontal="center"/>
      <protection locked="0"/>
    </xf>
    <xf numFmtId="0" fontId="0" fillId="34" borderId="0" xfId="0" applyFill="1" applyAlignment="1">
      <alignment horizontal="center"/>
    </xf>
    <xf numFmtId="0" fontId="0" fillId="34" borderId="0" xfId="0" applyFill="1" applyAlignment="1">
      <alignment horizontal="left"/>
    </xf>
    <xf numFmtId="44" fontId="0" fillId="34" borderId="0" xfId="45" applyFill="1" applyAlignment="1">
      <alignment/>
    </xf>
    <xf numFmtId="44" fontId="0" fillId="0" borderId="18" xfId="45" applyBorder="1" applyAlignment="1" applyProtection="1">
      <alignment/>
      <protection locked="0"/>
    </xf>
    <xf numFmtId="0" fontId="0" fillId="0" borderId="18" xfId="0" applyBorder="1" applyAlignment="1" applyProtection="1">
      <alignment/>
      <protection locked="0"/>
    </xf>
    <xf numFmtId="44" fontId="0" fillId="35" borderId="18" xfId="45" applyFill="1" applyBorder="1" applyAlignment="1">
      <alignment/>
    </xf>
    <xf numFmtId="0" fontId="0" fillId="36" borderId="0" xfId="0" applyFill="1" applyAlignment="1">
      <alignment/>
    </xf>
    <xf numFmtId="44" fontId="1" fillId="36" borderId="18" xfId="45" applyFont="1" applyFill="1" applyBorder="1" applyAlignment="1">
      <alignment/>
    </xf>
    <xf numFmtId="10" fontId="1" fillId="34" borderId="0" xfId="0" applyNumberFormat="1" applyFont="1" applyFill="1" applyAlignment="1">
      <alignment/>
    </xf>
    <xf numFmtId="0" fontId="0" fillId="36" borderId="0" xfId="0" applyFill="1" applyAlignment="1">
      <alignment horizontal="left"/>
    </xf>
    <xf numFmtId="1" fontId="1" fillId="36" borderId="0" xfId="0" applyNumberFormat="1" applyFont="1" applyFill="1" applyAlignment="1">
      <alignment horizontal="center"/>
    </xf>
    <xf numFmtId="2" fontId="1" fillId="36" borderId="18" xfId="0" applyNumberFormat="1" applyFont="1" applyFill="1" applyBorder="1" applyAlignment="1">
      <alignment/>
    </xf>
    <xf numFmtId="0" fontId="14" fillId="36" borderId="36" xfId="0" applyFont="1" applyFill="1" applyBorder="1" applyAlignment="1">
      <alignment horizontal="right"/>
    </xf>
    <xf numFmtId="44" fontId="15" fillId="36" borderId="18" xfId="45" applyFont="1"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2" fillId="0" borderId="14" xfId="0" applyFont="1" applyBorder="1" applyAlignment="1">
      <alignment/>
    </xf>
    <xf numFmtId="0" fontId="2" fillId="0" borderId="11" xfId="0" applyFont="1" applyBorder="1" applyAlignment="1">
      <alignment/>
    </xf>
    <xf numFmtId="0" fontId="1" fillId="0" borderId="0" xfId="0" applyFont="1" applyAlignment="1">
      <alignment horizontal="left" vertical="center"/>
    </xf>
    <xf numFmtId="0" fontId="2" fillId="0" borderId="26" xfId="0" applyFont="1" applyBorder="1" applyAlignment="1">
      <alignment/>
    </xf>
    <xf numFmtId="9" fontId="12" fillId="0" borderId="15" xfId="50" applyFont="1" applyBorder="1" applyAlignment="1" applyProtection="1">
      <alignment horizontal="center"/>
      <protection locked="0"/>
    </xf>
    <xf numFmtId="0" fontId="1" fillId="0" borderId="0" xfId="0" applyFont="1" applyAlignment="1">
      <alignment horizontal="right" vertical="center"/>
    </xf>
    <xf numFmtId="177" fontId="5" fillId="0" borderId="0" xfId="0" applyNumberFormat="1" applyFont="1" applyAlignment="1">
      <alignment/>
    </xf>
    <xf numFmtId="0" fontId="11" fillId="0" borderId="15" xfId="0" applyFont="1" applyBorder="1" applyAlignment="1" applyProtection="1">
      <alignment horizontal="left"/>
      <protection locked="0"/>
    </xf>
    <xf numFmtId="0" fontId="1"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xf>
    <xf numFmtId="2" fontId="0" fillId="0" borderId="0" xfId="0" applyNumberFormat="1" applyBorder="1" applyAlignment="1">
      <alignment horizontal="right"/>
    </xf>
    <xf numFmtId="0" fontId="6" fillId="0" borderId="0" xfId="0"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right"/>
    </xf>
    <xf numFmtId="9" fontId="1" fillId="0" borderId="0" xfId="50"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2" fontId="1" fillId="0" borderId="0" xfId="0" applyNumberFormat="1" applyFont="1" applyBorder="1" applyAlignment="1" applyProtection="1">
      <alignment horizontal="right"/>
      <protection/>
    </xf>
    <xf numFmtId="2" fontId="1" fillId="0" borderId="15" xfId="0" applyNumberFormat="1" applyFont="1" applyBorder="1" applyAlignment="1">
      <alignment horizontal="right"/>
    </xf>
    <xf numFmtId="9" fontId="1" fillId="0" borderId="15" xfId="50" applyFont="1" applyBorder="1" applyAlignment="1">
      <alignment horizontal="center"/>
    </xf>
    <xf numFmtId="0" fontId="1" fillId="0" borderId="15" xfId="0" applyFont="1" applyBorder="1" applyAlignment="1" applyProtection="1">
      <alignment/>
      <protection locked="0"/>
    </xf>
    <xf numFmtId="0" fontId="0" fillId="0" borderId="0" xfId="0" applyFont="1" applyBorder="1" applyAlignment="1">
      <alignment horizontal="left"/>
    </xf>
    <xf numFmtId="0" fontId="0" fillId="0" borderId="15" xfId="0" applyFont="1" applyBorder="1" applyAlignment="1" applyProtection="1">
      <alignment/>
      <protection locked="0"/>
    </xf>
    <xf numFmtId="0" fontId="0" fillId="0" borderId="0" xfId="0" applyBorder="1" applyAlignment="1">
      <alignment/>
    </xf>
    <xf numFmtId="0" fontId="11" fillId="0" borderId="0" xfId="0" applyFont="1" applyBorder="1" applyAlignment="1">
      <alignment horizontal="left"/>
    </xf>
    <xf numFmtId="0" fontId="0"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right"/>
    </xf>
    <xf numFmtId="0" fontId="2" fillId="0" borderId="0" xfId="0" applyFont="1" applyBorder="1" applyAlignment="1">
      <alignment horizontal="right"/>
    </xf>
    <xf numFmtId="2" fontId="1" fillId="0" borderId="0" xfId="0" applyNumberFormat="1" applyFont="1" applyBorder="1" applyAlignment="1" applyProtection="1">
      <alignment horizontal="center"/>
      <protection/>
    </xf>
    <xf numFmtId="177" fontId="1" fillId="0" borderId="0" xfId="0" applyNumberFormat="1" applyFont="1" applyBorder="1" applyAlignment="1" applyProtection="1">
      <alignment/>
      <protection/>
    </xf>
    <xf numFmtId="177" fontId="11" fillId="0" borderId="0" xfId="0" applyNumberFormat="1" applyFont="1" applyBorder="1" applyAlignment="1" applyProtection="1">
      <alignment/>
      <protection/>
    </xf>
    <xf numFmtId="9" fontId="1" fillId="0" borderId="0" xfId="50" applyFont="1" applyBorder="1" applyAlignment="1" applyProtection="1">
      <alignment horizontal="center"/>
      <protection/>
    </xf>
    <xf numFmtId="0" fontId="1" fillId="0" borderId="0" xfId="0" applyFont="1" applyBorder="1" applyAlignment="1" applyProtection="1">
      <alignment/>
      <protection/>
    </xf>
    <xf numFmtId="2" fontId="1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Alignment="1" applyProtection="1">
      <alignment/>
      <protection/>
    </xf>
    <xf numFmtId="177" fontId="12" fillId="36" borderId="40" xfId="0" applyNumberFormat="1" applyFont="1" applyFill="1" applyBorder="1" applyAlignment="1" applyProtection="1">
      <alignment horizontal="center"/>
      <protection/>
    </xf>
    <xf numFmtId="2" fontId="12" fillId="0" borderId="0" xfId="0" applyNumberFormat="1" applyFont="1" applyBorder="1" applyAlignment="1" applyProtection="1">
      <alignment horizontal="center"/>
      <protection/>
    </xf>
    <xf numFmtId="177" fontId="12" fillId="0" borderId="15" xfId="0" applyNumberFormat="1" applyFont="1" applyBorder="1" applyAlignment="1" applyProtection="1">
      <alignment horizontal="center"/>
      <protection locked="0"/>
    </xf>
    <xf numFmtId="177" fontId="17" fillId="36" borderId="15" xfId="0" applyNumberFormat="1" applyFont="1" applyFill="1" applyBorder="1" applyAlignment="1" applyProtection="1">
      <alignment horizontal="center"/>
      <protection/>
    </xf>
    <xf numFmtId="0" fontId="0" fillId="0" borderId="0" xfId="0" applyAlignment="1">
      <alignment horizontal="left"/>
    </xf>
    <xf numFmtId="0" fontId="18" fillId="0" borderId="0" xfId="0" applyFont="1" applyBorder="1" applyAlignment="1">
      <alignment vertical="center" wrapText="1"/>
    </xf>
    <xf numFmtId="2" fontId="0" fillId="0" borderId="0" xfId="0" applyNumberFormat="1" applyBorder="1" applyAlignment="1">
      <alignment horizontal="left" vertical="center" wrapText="1"/>
    </xf>
    <xf numFmtId="0" fontId="0" fillId="0" borderId="0" xfId="0" applyAlignment="1">
      <alignment horizontal="left" vertical="center" wrapText="1"/>
    </xf>
    <xf numFmtId="9" fontId="1" fillId="0" borderId="0" xfId="50" applyFont="1" applyBorder="1" applyAlignment="1">
      <alignment horizontal="right"/>
    </xf>
    <xf numFmtId="9" fontId="2" fillId="0" borderId="0" xfId="50" applyFont="1" applyBorder="1" applyAlignment="1">
      <alignment horizontal="left"/>
    </xf>
    <xf numFmtId="9" fontId="1" fillId="0" borderId="0" xfId="50" applyFont="1" applyBorder="1" applyAlignment="1">
      <alignment horizontal="left"/>
    </xf>
    <xf numFmtId="0" fontId="11" fillId="0" borderId="0" xfId="0" applyFont="1" applyBorder="1" applyAlignment="1">
      <alignment vertical="center"/>
    </xf>
    <xf numFmtId="0" fontId="9" fillId="0" borderId="0" xfId="0" applyFont="1" applyBorder="1" applyAlignment="1">
      <alignment/>
    </xf>
    <xf numFmtId="0" fontId="2" fillId="0" borderId="0" xfId="0" applyFont="1" applyBorder="1" applyAlignment="1">
      <alignment/>
    </xf>
    <xf numFmtId="2" fontId="1" fillId="0" borderId="0" xfId="0" applyNumberFormat="1" applyFont="1" applyBorder="1" applyAlignment="1">
      <alignment horizontal="left"/>
    </xf>
    <xf numFmtId="0" fontId="2" fillId="0" borderId="0" xfId="0" applyFont="1" applyBorder="1" applyAlignment="1" applyProtection="1">
      <alignment horizontal="right"/>
      <protection/>
    </xf>
    <xf numFmtId="0" fontId="10" fillId="0" borderId="0" xfId="0" applyFont="1" applyBorder="1" applyAlignment="1">
      <alignment/>
    </xf>
    <xf numFmtId="0" fontId="6"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2" fontId="1" fillId="0" borderId="0" xfId="0" applyNumberFormat="1" applyFont="1" applyBorder="1" applyAlignment="1">
      <alignment horizontal="center"/>
    </xf>
    <xf numFmtId="0" fontId="11" fillId="0" borderId="0" xfId="0" applyFont="1" applyBorder="1" applyAlignment="1">
      <alignment/>
    </xf>
    <xf numFmtId="0" fontId="0" fillId="0" borderId="0" xfId="0" applyBorder="1" applyAlignment="1" applyProtection="1">
      <alignment/>
      <protection/>
    </xf>
    <xf numFmtId="2" fontId="0" fillId="0" borderId="0" xfId="0" applyNumberFormat="1" applyBorder="1" applyAlignment="1" applyProtection="1">
      <alignment horizontal="right"/>
      <protection/>
    </xf>
    <xf numFmtId="2" fontId="0" fillId="0" borderId="0" xfId="0" applyNumberFormat="1" applyFont="1" applyBorder="1" applyAlignment="1">
      <alignment horizontal="left"/>
    </xf>
    <xf numFmtId="2" fontId="11" fillId="0" borderId="0" xfId="0" applyNumberFormat="1" applyFont="1" applyBorder="1" applyAlignment="1">
      <alignment/>
    </xf>
    <xf numFmtId="2" fontId="1" fillId="0" borderId="0" xfId="0" applyNumberFormat="1" applyFont="1" applyBorder="1" applyAlignment="1">
      <alignment/>
    </xf>
    <xf numFmtId="9" fontId="1" fillId="0" borderId="0" xfId="5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center"/>
    </xf>
    <xf numFmtId="2" fontId="7" fillId="0" borderId="0" xfId="0" applyNumberFormat="1" applyFont="1" applyBorder="1" applyAlignment="1">
      <alignment horizontal="center"/>
    </xf>
    <xf numFmtId="9" fontId="7" fillId="0" borderId="0" xfId="50" applyFont="1" applyBorder="1" applyAlignment="1">
      <alignment horizontal="center"/>
    </xf>
    <xf numFmtId="2" fontId="7" fillId="0" borderId="0" xfId="0" applyNumberFormat="1" applyFont="1" applyBorder="1" applyAlignment="1">
      <alignment horizontal="right"/>
    </xf>
    <xf numFmtId="0" fontId="7" fillId="0" borderId="0" xfId="0" applyFont="1" applyBorder="1" applyAlignment="1">
      <alignment horizontal="right"/>
    </xf>
    <xf numFmtId="177" fontId="1" fillId="36" borderId="15" xfId="0" applyNumberFormat="1" applyFont="1" applyFill="1" applyBorder="1" applyAlignment="1" applyProtection="1">
      <alignment/>
      <protection/>
    </xf>
    <xf numFmtId="10" fontId="1" fillId="36" borderId="15" xfId="50" applyNumberFormat="1" applyFont="1" applyFill="1" applyBorder="1" applyAlignment="1" applyProtection="1">
      <alignment horizontal="center"/>
      <protection/>
    </xf>
    <xf numFmtId="175" fontId="1" fillId="36" borderId="15" xfId="0" applyNumberFormat="1" applyFont="1" applyFill="1" applyBorder="1" applyAlignment="1" applyProtection="1">
      <alignment horizontal="right"/>
      <protection/>
    </xf>
    <xf numFmtId="0" fontId="16" fillId="0" borderId="0" xfId="0" applyFont="1" applyBorder="1" applyAlignment="1">
      <alignment horizontal="left" vertical="center"/>
    </xf>
    <xf numFmtId="10" fontId="1" fillId="0" borderId="0" xfId="50" applyNumberFormat="1" applyFont="1" applyBorder="1" applyAlignment="1" applyProtection="1">
      <alignment/>
      <protection/>
    </xf>
    <xf numFmtId="10" fontId="12" fillId="0" borderId="15" xfId="50" applyNumberFormat="1" applyFont="1" applyBorder="1" applyAlignment="1" applyProtection="1">
      <alignment/>
      <protection locked="0"/>
    </xf>
    <xf numFmtId="0" fontId="16" fillId="0" borderId="0" xfId="0" applyFont="1" applyBorder="1" applyAlignment="1">
      <alignment/>
    </xf>
    <xf numFmtId="0" fontId="12" fillId="0" borderId="0" xfId="0" applyFont="1" applyAlignment="1">
      <alignment/>
    </xf>
    <xf numFmtId="0" fontId="16" fillId="0" borderId="0" xfId="0" applyFont="1" applyAlignment="1">
      <alignment/>
    </xf>
    <xf numFmtId="0" fontId="16" fillId="0" borderId="0" xfId="0" applyFont="1" applyAlignment="1" applyProtection="1">
      <alignment horizontal="left" vertical="center"/>
      <protection/>
    </xf>
    <xf numFmtId="0" fontId="16" fillId="0" borderId="0" xfId="0" applyFont="1" applyBorder="1" applyAlignment="1" applyProtection="1">
      <alignment/>
      <protection/>
    </xf>
    <xf numFmtId="0" fontId="12" fillId="0" borderId="0" xfId="0" applyFont="1" applyAlignment="1" applyProtection="1">
      <alignment/>
      <protection/>
    </xf>
    <xf numFmtId="10" fontId="1" fillId="0" borderId="0" xfId="50" applyNumberFormat="1" applyFont="1" applyBorder="1" applyAlignment="1" applyProtection="1">
      <alignment horizontal="right"/>
      <protection/>
    </xf>
    <xf numFmtId="9" fontId="0" fillId="0" borderId="0" xfId="50" applyFont="1" applyAlignment="1">
      <alignment/>
    </xf>
    <xf numFmtId="0" fontId="6" fillId="0" borderId="0" xfId="0" applyFont="1" applyBorder="1" applyAlignment="1" applyProtection="1">
      <alignment/>
      <protection/>
    </xf>
    <xf numFmtId="0" fontId="19" fillId="0" borderId="0" xfId="0" applyFont="1" applyAlignment="1">
      <alignment/>
    </xf>
    <xf numFmtId="10" fontId="19" fillId="0" borderId="0" xfId="0" applyNumberFormat="1" applyFont="1" applyAlignment="1">
      <alignment/>
    </xf>
    <xf numFmtId="2" fontId="12" fillId="0" borderId="15" xfId="50" applyNumberFormat="1" applyFont="1" applyBorder="1" applyAlignment="1" applyProtection="1">
      <alignment/>
      <protection locked="0"/>
    </xf>
    <xf numFmtId="0" fontId="7" fillId="0" borderId="0" xfId="0" applyFont="1" applyBorder="1" applyAlignment="1">
      <alignment horizontal="left"/>
    </xf>
    <xf numFmtId="0" fontId="7" fillId="0" borderId="0" xfId="0" applyFont="1" applyBorder="1" applyAlignment="1">
      <alignment vertical="top"/>
    </xf>
    <xf numFmtId="0" fontId="7" fillId="0" borderId="0" xfId="0" applyFont="1" applyBorder="1" applyAlignment="1">
      <alignment horizontal="center" vertical="top"/>
    </xf>
    <xf numFmtId="0" fontId="0" fillId="0" borderId="0" xfId="0" applyAlignment="1">
      <alignment vertical="top"/>
    </xf>
    <xf numFmtId="9" fontId="7" fillId="0" borderId="0" xfId="50" applyFont="1" applyBorder="1" applyAlignment="1">
      <alignment horizontal="center" vertical="top"/>
    </xf>
    <xf numFmtId="2" fontId="7" fillId="0" borderId="0" xfId="0" applyNumberFormat="1" applyFont="1" applyBorder="1" applyAlignment="1">
      <alignment horizontal="center" vertical="top"/>
    </xf>
    <xf numFmtId="0" fontId="7" fillId="0" borderId="0" xfId="0" applyFont="1" applyAlignment="1">
      <alignment horizontal="center" vertical="top"/>
    </xf>
    <xf numFmtId="0" fontId="0" fillId="33" borderId="0" xfId="0" applyFill="1" applyAlignment="1">
      <alignment vertical="top"/>
    </xf>
    <xf numFmtId="0" fontId="1" fillId="0" borderId="0" xfId="0" applyFont="1" applyAlignment="1">
      <alignment/>
    </xf>
    <xf numFmtId="0" fontId="7" fillId="0" borderId="0" xfId="0" applyFont="1" applyBorder="1" applyAlignment="1">
      <alignment horizontal="left" vertical="top"/>
    </xf>
    <xf numFmtId="9" fontId="7" fillId="0" borderId="0" xfId="50" applyFont="1" applyBorder="1" applyAlignment="1">
      <alignment horizontal="left"/>
    </xf>
    <xf numFmtId="2" fontId="7" fillId="0" borderId="0" xfId="0" applyNumberFormat="1" applyFont="1" applyBorder="1" applyAlignment="1">
      <alignment horizontal="left" vertical="top"/>
    </xf>
    <xf numFmtId="0" fontId="7" fillId="0" borderId="0" xfId="0" applyFont="1" applyAlignment="1">
      <alignment horizontal="left"/>
    </xf>
    <xf numFmtId="0" fontId="7" fillId="0" borderId="0" xfId="0" applyFont="1" applyAlignment="1">
      <alignment horizontal="left" vertical="top"/>
    </xf>
    <xf numFmtId="0" fontId="12" fillId="0" borderId="0" xfId="0" applyFont="1" applyBorder="1" applyAlignment="1">
      <alignment horizontal="left"/>
    </xf>
    <xf numFmtId="0" fontId="2" fillId="0" borderId="0" xfId="0" applyFont="1" applyAlignment="1">
      <alignment vertical="center"/>
    </xf>
    <xf numFmtId="0" fontId="2" fillId="0" borderId="0" xfId="0" applyFont="1" applyAlignment="1">
      <alignment/>
    </xf>
    <xf numFmtId="0" fontId="1" fillId="0" borderId="0" xfId="0" applyFont="1" applyAlignment="1">
      <alignment horizontal="left"/>
    </xf>
    <xf numFmtId="184" fontId="20" fillId="0" borderId="40" xfId="0" applyNumberFormat="1" applyFont="1" applyBorder="1" applyAlignment="1" applyProtection="1">
      <alignment horizontal="center"/>
      <protection locked="0"/>
    </xf>
    <xf numFmtId="0" fontId="20" fillId="0" borderId="0" xfId="0" applyFont="1" applyBorder="1" applyAlignment="1" quotePrefix="1">
      <alignment horizontal="right"/>
    </xf>
    <xf numFmtId="2" fontId="0" fillId="0" borderId="0" xfId="0" applyNumberFormat="1" applyFont="1" applyBorder="1" applyAlignment="1">
      <alignment horizontal="right"/>
    </xf>
    <xf numFmtId="2" fontId="0" fillId="0" borderId="15" xfId="0" applyNumberFormat="1" applyFont="1" applyBorder="1" applyAlignment="1" applyProtection="1">
      <alignment/>
      <protection locked="0"/>
    </xf>
    <xf numFmtId="2" fontId="0" fillId="0" borderId="40" xfId="0" applyNumberFormat="1" applyFont="1" applyBorder="1" applyAlignment="1" applyProtection="1">
      <alignment/>
      <protection locked="0"/>
    </xf>
    <xf numFmtId="1" fontId="0" fillId="0" borderId="15" xfId="0" applyNumberFormat="1" applyFont="1" applyBorder="1" applyAlignment="1" applyProtection="1">
      <alignment horizont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vertical="center"/>
      <protection/>
    </xf>
    <xf numFmtId="0" fontId="16" fillId="0" borderId="0" xfId="0" applyFont="1" applyBorder="1" applyAlignment="1" applyProtection="1">
      <alignment horizontal="left" vertical="center"/>
      <protection/>
    </xf>
    <xf numFmtId="0" fontId="0" fillId="0" borderId="0" xfId="0" applyFont="1" applyAlignment="1">
      <alignment horizontal="left"/>
    </xf>
    <xf numFmtId="0" fontId="16" fillId="0" borderId="15" xfId="0" applyFont="1" applyBorder="1" applyAlignment="1" applyProtection="1">
      <alignment/>
      <protection locked="0"/>
    </xf>
    <xf numFmtId="0" fontId="0" fillId="0" borderId="0" xfId="0" applyFont="1" applyAlignment="1">
      <alignment/>
    </xf>
    <xf numFmtId="2" fontId="0" fillId="0" borderId="15" xfId="0" applyNumberFormat="1" applyFont="1" applyBorder="1" applyAlignment="1" applyProtection="1">
      <alignment horizontal="right"/>
      <protection locked="0"/>
    </xf>
    <xf numFmtId="0" fontId="21" fillId="0" borderId="0" xfId="0" applyFont="1" applyBorder="1" applyAlignment="1">
      <alignment/>
    </xf>
    <xf numFmtId="0" fontId="8" fillId="0" borderId="0" xfId="0" applyFont="1" applyBorder="1" applyAlignment="1" applyProtection="1">
      <alignment horizontal="left"/>
      <protection/>
    </xf>
    <xf numFmtId="0" fontId="16" fillId="0" borderId="0" xfId="0" applyFont="1" applyBorder="1" applyAlignment="1">
      <alignment vertical="center"/>
    </xf>
    <xf numFmtId="0" fontId="21" fillId="0" borderId="0" xfId="0" applyFont="1" applyAlignment="1">
      <alignment/>
    </xf>
    <xf numFmtId="0" fontId="0" fillId="0" borderId="0" xfId="0" applyFont="1" applyBorder="1" applyAlignment="1">
      <alignment horizontal="right"/>
    </xf>
    <xf numFmtId="2" fontId="0" fillId="0" borderId="0" xfId="0" applyNumberFormat="1" applyFont="1" applyBorder="1" applyAlignment="1">
      <alignment horizontal="center"/>
    </xf>
    <xf numFmtId="9" fontId="0" fillId="0" borderId="0" xfId="50" applyFont="1" applyBorder="1" applyAlignment="1">
      <alignment horizontal="center"/>
    </xf>
    <xf numFmtId="49" fontId="0" fillId="0" borderId="0" xfId="0" applyNumberFormat="1" applyFont="1" applyBorder="1" applyAlignment="1">
      <alignment horizontal="center"/>
    </xf>
    <xf numFmtId="0" fontId="16" fillId="0" borderId="0" xfId="0" applyFont="1" applyAlignment="1">
      <alignment horizontal="left" vertical="center"/>
    </xf>
    <xf numFmtId="0" fontId="0" fillId="0" borderId="41" xfId="0" applyFont="1" applyBorder="1" applyAlignment="1" applyProtection="1">
      <alignment horizontal="center"/>
      <protection locked="0"/>
    </xf>
    <xf numFmtId="0" fontId="0" fillId="0" borderId="18" xfId="0" applyFont="1" applyBorder="1" applyAlignment="1">
      <alignment horizontal="center"/>
    </xf>
    <xf numFmtId="0" fontId="0" fillId="0" borderId="18"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19" xfId="0" applyFont="1" applyBorder="1" applyAlignment="1">
      <alignment horizontal="center"/>
    </xf>
    <xf numFmtId="0" fontId="0" fillId="0" borderId="19"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11" xfId="0" applyFont="1" applyBorder="1" applyAlignment="1">
      <alignment horizontal="center"/>
    </xf>
    <xf numFmtId="0" fontId="0" fillId="0" borderId="11" xfId="0" applyFont="1" applyBorder="1" applyAlignment="1" applyProtection="1">
      <alignment horizontal="center"/>
      <protection locked="0"/>
    </xf>
    <xf numFmtId="0" fontId="0" fillId="0" borderId="0" xfId="0" applyFont="1" applyAlignment="1">
      <alignment horizontal="right" vertical="center"/>
    </xf>
    <xf numFmtId="0" fontId="0" fillId="0" borderId="0" xfId="0" applyFont="1" applyAlignment="1">
      <alignment vertical="center"/>
    </xf>
    <xf numFmtId="0" fontId="0" fillId="0" borderId="26" xfId="0" applyFont="1" applyBorder="1" applyAlignment="1">
      <alignment horizontal="center"/>
    </xf>
    <xf numFmtId="0" fontId="0" fillId="0" borderId="22" xfId="0" applyFont="1" applyBorder="1" applyAlignment="1" applyProtection="1">
      <alignment horizontal="center"/>
      <protection locked="0"/>
    </xf>
    <xf numFmtId="0" fontId="7" fillId="0" borderId="14" xfId="0" applyFont="1" applyBorder="1" applyAlignment="1">
      <alignment/>
    </xf>
    <xf numFmtId="2" fontId="0" fillId="0" borderId="41" xfId="0" applyNumberFormat="1" applyFont="1" applyBorder="1" applyAlignment="1" applyProtection="1">
      <alignment horizontal="center"/>
      <protection locked="0"/>
    </xf>
    <xf numFmtId="2" fontId="0" fillId="0" borderId="19" xfId="0" applyNumberFormat="1" applyFont="1" applyBorder="1" applyAlignment="1" applyProtection="1">
      <alignment horizontal="center"/>
      <protection locked="0"/>
    </xf>
    <xf numFmtId="2" fontId="0" fillId="0" borderId="43"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24" xfId="0" applyFont="1" applyBorder="1" applyAlignment="1" applyProtection="1">
      <alignment horizontal="center"/>
      <protection locked="0"/>
    </xf>
    <xf numFmtId="0" fontId="0" fillId="0" borderId="10" xfId="0" applyFont="1" applyBorder="1" applyAlignment="1">
      <alignment horizontal="center"/>
    </xf>
    <xf numFmtId="0" fontId="0" fillId="0" borderId="14"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0" xfId="0" applyFont="1" applyAlignment="1">
      <alignment horizontal="right"/>
    </xf>
    <xf numFmtId="0" fontId="0" fillId="0" borderId="44"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lignment vertical="center"/>
    </xf>
    <xf numFmtId="0" fontId="0" fillId="0" borderId="0" xfId="0" applyFont="1" applyFill="1" applyBorder="1" applyAlignment="1" applyProtection="1">
      <alignment horizontal="center"/>
      <protection/>
    </xf>
    <xf numFmtId="177" fontId="1" fillId="0" borderId="0" xfId="0" applyNumberFormat="1" applyFont="1" applyFill="1" applyBorder="1" applyAlignment="1" applyProtection="1">
      <alignment horizontal="right"/>
      <protection/>
    </xf>
    <xf numFmtId="2" fontId="3" fillId="0" borderId="40" xfId="0" applyNumberFormat="1" applyFont="1" applyBorder="1" applyAlignment="1" applyProtection="1">
      <alignment horizontal="right"/>
      <protection locked="0"/>
    </xf>
    <xf numFmtId="2" fontId="3" fillId="0" borderId="15" xfId="0" applyNumberFormat="1" applyFont="1" applyBorder="1" applyAlignment="1" applyProtection="1">
      <alignment horizontal="right"/>
      <protection locked="0"/>
    </xf>
    <xf numFmtId="0" fontId="1" fillId="0" borderId="0" xfId="0" applyFont="1" applyFill="1" applyBorder="1" applyAlignment="1" applyProtection="1">
      <alignment/>
      <protection locked="0"/>
    </xf>
    <xf numFmtId="2" fontId="1" fillId="0" borderId="15" xfId="0" applyNumberFormat="1" applyFont="1" applyFill="1" applyBorder="1" applyAlignment="1" applyProtection="1">
      <alignment horizontal="right"/>
      <protection locked="0"/>
    </xf>
    <xf numFmtId="10" fontId="1" fillId="37" borderId="15" xfId="50" applyNumberFormat="1" applyFont="1" applyFill="1" applyBorder="1" applyAlignment="1" applyProtection="1">
      <alignment horizontal="center"/>
      <protection locked="0"/>
    </xf>
    <xf numFmtId="0" fontId="16" fillId="0" borderId="15" xfId="0" applyFont="1" applyBorder="1" applyAlignment="1" applyProtection="1">
      <alignment horizontal="left" vertical="center"/>
      <protection locked="0"/>
    </xf>
    <xf numFmtId="0" fontId="16" fillId="0" borderId="40" xfId="0" applyFont="1" applyFill="1" applyBorder="1" applyAlignment="1" applyProtection="1">
      <alignment horizontal="left" vertical="center"/>
      <protection locked="0"/>
    </xf>
    <xf numFmtId="177" fontId="1" fillId="36" borderId="15" xfId="0" applyNumberFormat="1" applyFont="1" applyFill="1" applyBorder="1" applyAlignment="1" applyProtection="1">
      <alignment horizontal="right"/>
      <protection/>
    </xf>
    <xf numFmtId="44" fontId="14" fillId="0" borderId="15" xfId="45" applyNumberFormat="1" applyFont="1" applyFill="1" applyBorder="1" applyAlignment="1" applyProtection="1">
      <alignment horizontal="right"/>
      <protection/>
    </xf>
    <xf numFmtId="0" fontId="21" fillId="0" borderId="15" xfId="0" applyFont="1" applyBorder="1" applyAlignment="1" applyProtection="1">
      <alignment horizontal="left"/>
      <protection locked="0"/>
    </xf>
    <xf numFmtId="0" fontId="16" fillId="0" borderId="15" xfId="0" applyFont="1" applyBorder="1" applyAlignment="1" applyProtection="1">
      <alignment horizontal="left"/>
      <protection locked="0"/>
    </xf>
    <xf numFmtId="0" fontId="16" fillId="0" borderId="40" xfId="0" applyFont="1" applyBorder="1" applyAlignment="1" applyProtection="1">
      <alignment horizontal="left"/>
      <protection locked="0"/>
    </xf>
    <xf numFmtId="0" fontId="16" fillId="0" borderId="40" xfId="0" applyFont="1" applyBorder="1" applyAlignment="1" applyProtection="1">
      <alignment horizontal="left" vertical="center"/>
      <protection locked="0"/>
    </xf>
    <xf numFmtId="0" fontId="1" fillId="0" borderId="0" xfId="0" applyFont="1" applyBorder="1" applyAlignment="1">
      <alignment horizontal="center"/>
    </xf>
    <xf numFmtId="0" fontId="3" fillId="0" borderId="15" xfId="0" applyFont="1" applyBorder="1" applyAlignment="1" applyProtection="1">
      <alignment horizontal="center"/>
      <protection locked="0"/>
    </xf>
    <xf numFmtId="0" fontId="3" fillId="0" borderId="0" xfId="0" applyFont="1" applyBorder="1" applyAlignment="1" applyProtection="1">
      <alignment horizontal="center"/>
      <protection locked="0"/>
    </xf>
    <xf numFmtId="1" fontId="3" fillId="0" borderId="15" xfId="0" applyNumberFormat="1" applyFont="1" applyBorder="1" applyAlignment="1" applyProtection="1">
      <alignment horizontal="left"/>
      <protection locked="0"/>
    </xf>
    <xf numFmtId="2" fontId="3" fillId="0" borderId="40" xfId="0" applyNumberFormat="1" applyFont="1" applyBorder="1" applyAlignment="1" applyProtection="1">
      <alignment horizontal="center"/>
      <protection locked="0"/>
    </xf>
    <xf numFmtId="0" fontId="3" fillId="0" borderId="46" xfId="0" applyFont="1" applyBorder="1" applyAlignment="1" applyProtection="1">
      <alignment horizontal="center"/>
      <protection locked="0"/>
    </xf>
    <xf numFmtId="0" fontId="1" fillId="0" borderId="0" xfId="0" applyFont="1" applyBorder="1" applyAlignment="1" applyProtection="1">
      <alignment horizontal="center"/>
      <protection/>
    </xf>
    <xf numFmtId="0" fontId="3" fillId="0" borderId="47" xfId="0" applyFont="1" applyBorder="1" applyAlignment="1">
      <alignment horizontal="right"/>
    </xf>
    <xf numFmtId="0" fontId="3" fillId="0" borderId="48" xfId="0" applyFont="1" applyBorder="1" applyAlignment="1">
      <alignment horizontal="right"/>
    </xf>
    <xf numFmtId="0" fontId="3" fillId="0" borderId="49" xfId="0" applyFont="1" applyBorder="1" applyAlignment="1">
      <alignment horizontal="right"/>
    </xf>
    <xf numFmtId="0" fontId="0" fillId="0" borderId="0" xfId="0" applyFont="1" applyBorder="1" applyAlignment="1" applyProtection="1">
      <alignment horizontal="left"/>
      <protection/>
    </xf>
    <xf numFmtId="0" fontId="0" fillId="0" borderId="15" xfId="0" applyFont="1" applyBorder="1" applyAlignment="1" applyProtection="1">
      <alignment horizontal="center"/>
      <protection locked="0"/>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0" fillId="0" borderId="40" xfId="0" applyFont="1" applyBorder="1" applyAlignment="1" applyProtection="1">
      <alignment horizontal="left"/>
      <protection locked="0"/>
    </xf>
    <xf numFmtId="0" fontId="6" fillId="0" borderId="0" xfId="0" applyFont="1" applyBorder="1" applyAlignment="1">
      <alignment horizontal="left" vertical="top" wrapText="1" readingOrder="1"/>
    </xf>
    <xf numFmtId="0" fontId="0" fillId="0" borderId="15" xfId="0" applyFont="1" applyBorder="1" applyAlignment="1" applyProtection="1">
      <alignment horizontal="left"/>
      <protection locked="0"/>
    </xf>
    <xf numFmtId="0" fontId="0" fillId="34" borderId="50" xfId="0" applyFill="1" applyBorder="1" applyAlignment="1">
      <alignment horizontal="center"/>
    </xf>
    <xf numFmtId="0" fontId="0" fillId="36" borderId="0" xfId="0" applyFill="1" applyAlignment="1">
      <alignment horizontal="left"/>
    </xf>
    <xf numFmtId="2" fontId="13" fillId="35" borderId="51" xfId="0" applyNumberFormat="1" applyFont="1" applyFill="1" applyBorder="1" applyAlignment="1">
      <alignment horizontal="center"/>
    </xf>
    <xf numFmtId="2" fontId="13" fillId="35" borderId="52" xfId="0" applyNumberFormat="1" applyFont="1" applyFill="1" applyBorder="1" applyAlignment="1">
      <alignment horizontal="center"/>
    </xf>
    <xf numFmtId="0" fontId="0" fillId="34" borderId="0" xfId="0" applyFill="1" applyAlignment="1">
      <alignment horizontal="left"/>
    </xf>
    <xf numFmtId="0" fontId="0" fillId="34" borderId="0" xfId="0" applyFill="1" applyAlignment="1">
      <alignment horizontal="center"/>
    </xf>
    <xf numFmtId="0" fontId="1" fillId="0" borderId="0" xfId="0" applyFont="1" applyFill="1" applyBorder="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color rgb="FFFF0000"/>
      </font>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annes\Documents\Hans\EXEL_Beispiele\Rentenendwerttabelle_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ntenendwert"/>
      <sheetName val="Rechner"/>
      <sheetName val="Tabelle3"/>
    </sheetNames>
    <sheetDataSet>
      <sheetData sheetId="0">
        <row r="2">
          <cell r="A2">
            <v>1</v>
          </cell>
          <cell r="B2">
            <v>1000</v>
          </cell>
        </row>
        <row r="3">
          <cell r="A3">
            <v>2</v>
          </cell>
          <cell r="B3">
            <v>2040</v>
          </cell>
        </row>
        <row r="4">
          <cell r="A4">
            <v>3</v>
          </cell>
          <cell r="B4">
            <v>3121.6</v>
          </cell>
        </row>
        <row r="5">
          <cell r="A5">
            <v>4</v>
          </cell>
          <cell r="B5">
            <v>4246.464</v>
          </cell>
        </row>
        <row r="6">
          <cell r="A6">
            <v>5</v>
          </cell>
          <cell r="B6">
            <v>5416.32256</v>
          </cell>
        </row>
        <row r="7">
          <cell r="A7">
            <v>6</v>
          </cell>
          <cell r="B7">
            <v>6632.9754624</v>
          </cell>
        </row>
        <row r="8">
          <cell r="A8">
            <v>7</v>
          </cell>
          <cell r="B8">
            <v>7898.294480896</v>
          </cell>
        </row>
        <row r="9">
          <cell r="A9">
            <v>8</v>
          </cell>
          <cell r="B9">
            <v>9214.22626013184</v>
          </cell>
        </row>
        <row r="10">
          <cell r="A10">
            <v>9</v>
          </cell>
          <cell r="B10">
            <v>10582.795310537113</v>
          </cell>
        </row>
        <row r="11">
          <cell r="A11">
            <v>10</v>
          </cell>
          <cell r="B11">
            <v>12006.107122958598</v>
          </cell>
        </row>
      </sheetData>
      <sheetData sheetId="1">
        <row r="4">
          <cell r="C4">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2"/>
  </sheetPr>
  <dimension ref="A1:IV111"/>
  <sheetViews>
    <sheetView showGridLines="0" tabSelected="1" zoomScalePageLayoutView="0" workbookViewId="0" topLeftCell="A1">
      <selection activeCell="B7" sqref="B7"/>
    </sheetView>
  </sheetViews>
  <sheetFormatPr defaultColWidth="0" defaultRowHeight="15" customHeight="1" zeroHeight="1"/>
  <cols>
    <col min="1" max="1" width="17.28125" style="0" customWidth="1"/>
    <col min="2" max="2" width="11.7109375" style="0" customWidth="1"/>
    <col min="3" max="3" width="1.8515625" style="0" customWidth="1"/>
    <col min="4" max="4" width="10.140625" style="0" customWidth="1"/>
    <col min="5" max="5" width="3.140625" style="0" customWidth="1"/>
    <col min="6" max="6" width="1.8515625" style="0" customWidth="1"/>
    <col min="7" max="7" width="9.28125" style="0" customWidth="1"/>
    <col min="8" max="8" width="1.8515625" style="0" customWidth="1"/>
    <col min="9" max="9" width="11.421875" style="0" customWidth="1"/>
    <col min="10" max="10" width="1.8515625" style="0" customWidth="1"/>
    <col min="11" max="11" width="11.7109375" style="0" customWidth="1"/>
    <col min="12" max="12" width="3.140625" style="0" customWidth="1"/>
    <col min="13" max="13" width="1.8515625" style="0" customWidth="1"/>
    <col min="14" max="14" width="9.00390625" style="0" customWidth="1"/>
    <col min="15" max="15" width="2.8515625" style="0" customWidth="1"/>
    <col min="16" max="16" width="2.8515625" style="38" customWidth="1"/>
    <col min="17" max="254" width="0" style="0" hidden="1" customWidth="1"/>
    <col min="255" max="255" width="17.8515625" style="0" hidden="1" customWidth="1"/>
    <col min="256" max="16384" width="4.421875" style="0" hidden="1" customWidth="1"/>
  </cols>
  <sheetData>
    <row r="1" spans="1:8" ht="25.5" customHeight="1">
      <c r="A1" s="116"/>
      <c r="B1" s="119"/>
      <c r="D1" s="116"/>
      <c r="E1" s="118"/>
      <c r="F1" s="118"/>
      <c r="G1" s="117"/>
      <c r="H1" s="119"/>
    </row>
    <row r="2" spans="1:12" ht="19.5" customHeight="1">
      <c r="A2" s="118"/>
      <c r="B2" s="118"/>
      <c r="C2" s="118"/>
      <c r="D2" s="118"/>
      <c r="E2" s="118"/>
      <c r="F2" s="118"/>
      <c r="G2" s="118"/>
      <c r="H2" s="119"/>
      <c r="L2" s="232" t="s">
        <v>183</v>
      </c>
    </row>
    <row r="3" spans="1:8" ht="21" customHeight="1">
      <c r="A3" s="160" t="s">
        <v>94</v>
      </c>
      <c r="B3" s="112"/>
      <c r="C3" s="118"/>
      <c r="D3" s="118"/>
      <c r="E3" s="118"/>
      <c r="F3" s="118"/>
      <c r="G3" s="118"/>
      <c r="H3" s="119"/>
    </row>
    <row r="4" spans="1:8" ht="12.75">
      <c r="A4" s="113" t="s">
        <v>238</v>
      </c>
      <c r="B4" s="113"/>
      <c r="C4" s="114"/>
      <c r="D4" s="114"/>
      <c r="E4" s="114"/>
      <c r="F4" s="114"/>
      <c r="G4" s="114"/>
      <c r="H4" s="115"/>
    </row>
    <row r="5" spans="1:8" ht="12.75">
      <c r="A5" s="113" t="s">
        <v>95</v>
      </c>
      <c r="B5" s="114"/>
      <c r="C5" s="114"/>
      <c r="D5" s="114"/>
      <c r="E5" s="114"/>
      <c r="F5" s="114"/>
      <c r="G5" s="114"/>
      <c r="H5" s="119"/>
    </row>
    <row r="6" spans="1:8" ht="12.75" customHeight="1">
      <c r="A6" s="161"/>
      <c r="B6" s="122"/>
      <c r="C6" s="122"/>
      <c r="D6" s="122"/>
      <c r="E6" s="123"/>
      <c r="F6" s="124"/>
      <c r="G6" s="123"/>
      <c r="H6" s="120"/>
    </row>
    <row r="7" spans="1:15" ht="21" customHeight="1">
      <c r="A7" s="162" t="s">
        <v>97</v>
      </c>
      <c r="B7" s="52"/>
      <c r="C7" s="30"/>
      <c r="D7" s="31"/>
      <c r="E7" s="163" t="s">
        <v>98</v>
      </c>
      <c r="F7" s="163"/>
      <c r="G7" s="123"/>
      <c r="H7" s="287"/>
      <c r="I7" s="287"/>
      <c r="J7" s="287"/>
      <c r="L7" s="137" t="s">
        <v>99</v>
      </c>
      <c r="M7" s="287"/>
      <c r="N7" s="287"/>
      <c r="O7" s="288"/>
    </row>
    <row r="8" spans="1:15" ht="21" customHeight="1">
      <c r="A8" s="162" t="s">
        <v>100</v>
      </c>
      <c r="B8" s="273"/>
      <c r="C8" s="131" t="s">
        <v>40</v>
      </c>
      <c r="G8" s="157" t="s">
        <v>101</v>
      </c>
      <c r="H8" s="290"/>
      <c r="I8" s="290"/>
      <c r="J8" s="131" t="s">
        <v>40</v>
      </c>
      <c r="K8" s="158" t="s">
        <v>102</v>
      </c>
      <c r="M8" s="119"/>
      <c r="N8" s="274"/>
      <c r="O8" s="136" t="s">
        <v>26</v>
      </c>
    </row>
    <row r="9" spans="1:15" ht="21" customHeight="1">
      <c r="A9" s="162" t="s">
        <v>103</v>
      </c>
      <c r="B9" s="287"/>
      <c r="C9" s="287"/>
      <c r="D9" s="287"/>
      <c r="E9" s="159"/>
      <c r="F9" s="159"/>
      <c r="G9" s="159" t="s">
        <v>104</v>
      </c>
      <c r="H9" s="289"/>
      <c r="I9" s="289"/>
      <c r="J9" s="289"/>
      <c r="K9" s="137" t="s">
        <v>105</v>
      </c>
      <c r="L9" s="287"/>
      <c r="M9" s="287"/>
      <c r="N9" s="287"/>
      <c r="O9" s="287"/>
    </row>
    <row r="10" spans="1:14" ht="21" customHeight="1">
      <c r="A10" s="162" t="s">
        <v>178</v>
      </c>
      <c r="B10" s="143"/>
      <c r="C10" s="291"/>
      <c r="D10" s="291"/>
      <c r="E10" s="291"/>
      <c r="F10" s="291"/>
      <c r="G10" s="291"/>
      <c r="H10" s="291"/>
      <c r="I10" s="291"/>
      <c r="J10" s="291"/>
      <c r="K10" s="164" t="s">
        <v>103</v>
      </c>
      <c r="L10" s="292"/>
      <c r="M10" s="292"/>
      <c r="N10" s="292"/>
    </row>
    <row r="11" spans="1:14" ht="21" customHeight="1">
      <c r="A11" s="162" t="s">
        <v>179</v>
      </c>
      <c r="B11" s="143"/>
      <c r="C11" s="291"/>
      <c r="D11" s="291"/>
      <c r="E11" s="291"/>
      <c r="F11" s="291"/>
      <c r="G11" s="291"/>
      <c r="H11" s="291"/>
      <c r="I11" s="291"/>
      <c r="J11" s="291"/>
      <c r="K11" s="164"/>
      <c r="L11" s="292"/>
      <c r="M11" s="292"/>
      <c r="N11" s="292"/>
    </row>
    <row r="12" spans="1:8" ht="3" customHeight="1">
      <c r="A12" s="121"/>
      <c r="B12" s="122"/>
      <c r="C12" s="122"/>
      <c r="D12" s="122"/>
      <c r="E12" s="123"/>
      <c r="F12" s="124"/>
      <c r="G12" s="123"/>
      <c r="H12" s="120"/>
    </row>
    <row r="13" spans="1:8" ht="12.75" customHeight="1">
      <c r="A13" s="125" t="s">
        <v>106</v>
      </c>
      <c r="B13" s="122"/>
      <c r="C13" s="122"/>
      <c r="D13" s="122"/>
      <c r="E13" s="123"/>
      <c r="F13" s="124"/>
      <c r="G13" s="123"/>
      <c r="H13" s="120"/>
    </row>
    <row r="14" spans="1:8" ht="3" customHeight="1">
      <c r="A14" s="121"/>
      <c r="B14" s="122"/>
      <c r="C14" s="122"/>
      <c r="D14" s="122"/>
      <c r="E14" s="123"/>
      <c r="F14" s="124"/>
      <c r="G14" s="123"/>
      <c r="H14" s="120"/>
    </row>
    <row r="15" spans="1:8" ht="15" customHeight="1">
      <c r="A15" s="165" t="s">
        <v>107</v>
      </c>
      <c r="B15" s="122"/>
      <c r="C15" s="122"/>
      <c r="D15" s="122"/>
      <c r="E15" s="123"/>
      <c r="F15" s="124"/>
      <c r="G15" s="123"/>
      <c r="H15" s="120"/>
    </row>
    <row r="16" spans="1:8" ht="15" customHeight="1">
      <c r="A16" s="125" t="s">
        <v>108</v>
      </c>
      <c r="B16" s="135"/>
      <c r="C16" s="135"/>
      <c r="D16" s="135"/>
      <c r="E16" s="223"/>
      <c r="F16" s="124"/>
      <c r="G16" s="123"/>
      <c r="H16" s="120"/>
    </row>
    <row r="17" spans="1:8" ht="15" customHeight="1">
      <c r="A17" s="125" t="s">
        <v>109</v>
      </c>
      <c r="B17" s="224"/>
      <c r="C17" s="131" t="s">
        <v>26</v>
      </c>
      <c r="D17" s="135"/>
      <c r="E17" s="166" t="s">
        <v>110</v>
      </c>
      <c r="F17" s="124"/>
      <c r="G17" s="123"/>
      <c r="H17" s="120"/>
    </row>
    <row r="18" spans="1:14" ht="15" customHeight="1">
      <c r="A18" s="125" t="s">
        <v>111</v>
      </c>
      <c r="B18" s="225"/>
      <c r="C18" s="131" t="s">
        <v>40</v>
      </c>
      <c r="D18" s="135"/>
      <c r="E18" s="223"/>
      <c r="F18" s="124"/>
      <c r="G18" s="123"/>
      <c r="H18" s="120"/>
      <c r="I18" s="199" t="s">
        <v>233</v>
      </c>
      <c r="J18" s="199"/>
      <c r="K18" s="199"/>
      <c r="L18" s="199"/>
      <c r="M18" s="199"/>
      <c r="N18" s="199"/>
    </row>
    <row r="19" spans="1:15" ht="15" customHeight="1">
      <c r="A19" s="125" t="s">
        <v>112</v>
      </c>
      <c r="B19" s="226"/>
      <c r="C19" s="135" t="s">
        <v>188</v>
      </c>
      <c r="D19" s="226"/>
      <c r="E19" s="131" t="s">
        <v>163</v>
      </c>
      <c r="F19" s="124"/>
      <c r="G19" s="123"/>
      <c r="H19" s="120"/>
      <c r="I19" s="282"/>
      <c r="J19" s="282"/>
      <c r="K19" s="282"/>
      <c r="L19" s="282"/>
      <c r="M19" s="282"/>
      <c r="N19" s="282"/>
      <c r="O19" s="282"/>
    </row>
    <row r="20" spans="1:14" ht="15" customHeight="1">
      <c r="A20" s="136"/>
      <c r="B20" s="167"/>
      <c r="C20" s="126"/>
      <c r="D20" s="122"/>
      <c r="E20" s="123"/>
      <c r="F20" s="124"/>
      <c r="G20" s="123"/>
      <c r="H20" s="120"/>
      <c r="I20" s="191"/>
      <c r="J20" s="191"/>
      <c r="K20" s="191"/>
      <c r="L20" s="195"/>
      <c r="M20" s="191"/>
      <c r="N20" s="191"/>
    </row>
    <row r="21" spans="1:14" ht="15" customHeight="1">
      <c r="A21" s="134" t="s">
        <v>113</v>
      </c>
      <c r="B21" s="167"/>
      <c r="C21" s="126"/>
      <c r="D21" s="122"/>
      <c r="E21" s="123"/>
      <c r="F21" s="124"/>
      <c r="G21" s="123"/>
      <c r="H21" s="120"/>
      <c r="I21" s="192"/>
      <c r="J21" s="193"/>
      <c r="K21" s="193"/>
      <c r="L21" s="196"/>
      <c r="M21" s="193"/>
      <c r="N21" s="193"/>
    </row>
    <row r="22" spans="1:15" ht="15" customHeight="1">
      <c r="A22" s="131" t="s">
        <v>114</v>
      </c>
      <c r="B22" s="125" t="s">
        <v>247</v>
      </c>
      <c r="C22" s="122"/>
      <c r="D22" s="122"/>
      <c r="E22" s="123"/>
      <c r="F22" s="124"/>
      <c r="G22" s="123"/>
      <c r="H22" s="120"/>
      <c r="I22" s="278" t="s">
        <v>149</v>
      </c>
      <c r="J22" s="278"/>
      <c r="K22" s="278"/>
      <c r="L22" s="228"/>
      <c r="M22" s="278"/>
      <c r="N22" s="278"/>
      <c r="O22" s="278"/>
    </row>
    <row r="23" spans="1:15" ht="15" customHeight="1">
      <c r="A23" s="131" t="s">
        <v>115</v>
      </c>
      <c r="B23" s="125" t="s">
        <v>248</v>
      </c>
      <c r="C23" s="122"/>
      <c r="D23" s="122"/>
      <c r="E23" s="123"/>
      <c r="F23" s="124"/>
      <c r="G23" s="123"/>
      <c r="H23" s="119"/>
      <c r="I23" s="285" t="s">
        <v>149</v>
      </c>
      <c r="J23" s="285"/>
      <c r="K23" s="285"/>
      <c r="L23" s="228"/>
      <c r="M23" s="278"/>
      <c r="N23" s="278"/>
      <c r="O23" s="278"/>
    </row>
    <row r="24" spans="1:15" ht="15" customHeight="1">
      <c r="A24" s="131" t="s">
        <v>116</v>
      </c>
      <c r="B24" s="125" t="s">
        <v>249</v>
      </c>
      <c r="C24" s="122"/>
      <c r="D24" s="122"/>
      <c r="E24" s="123"/>
      <c r="F24" s="124"/>
      <c r="G24" s="123"/>
      <c r="H24" s="119"/>
      <c r="I24" s="285" t="s">
        <v>149</v>
      </c>
      <c r="J24" s="285"/>
      <c r="K24" s="285"/>
      <c r="L24" s="228"/>
      <c r="M24" s="278"/>
      <c r="N24" s="278"/>
      <c r="O24" s="278"/>
    </row>
    <row r="25" spans="1:15" ht="15" customHeight="1">
      <c r="A25" s="131" t="s">
        <v>117</v>
      </c>
      <c r="B25" s="131" t="s">
        <v>240</v>
      </c>
      <c r="C25" s="122"/>
      <c r="D25" s="122"/>
      <c r="E25" s="123"/>
      <c r="F25" s="124"/>
      <c r="G25" s="123"/>
      <c r="H25" s="119"/>
      <c r="I25" s="285" t="s">
        <v>149</v>
      </c>
      <c r="J25" s="285"/>
      <c r="K25" s="285"/>
      <c r="L25" s="228"/>
      <c r="M25" s="278"/>
      <c r="N25" s="278"/>
      <c r="O25" s="278"/>
    </row>
    <row r="26" spans="1:15" ht="15" customHeight="1">
      <c r="A26" s="131" t="s">
        <v>118</v>
      </c>
      <c r="B26" s="131" t="s">
        <v>239</v>
      </c>
      <c r="C26" s="122"/>
      <c r="D26" s="122"/>
      <c r="E26" s="123"/>
      <c r="F26" s="124"/>
      <c r="G26" s="123"/>
      <c r="H26" s="120"/>
      <c r="I26" s="194"/>
      <c r="J26" s="194"/>
      <c r="K26" s="194"/>
      <c r="L26" s="228"/>
      <c r="M26" s="229"/>
      <c r="N26" s="229"/>
      <c r="O26" s="230"/>
    </row>
    <row r="27" spans="1:15" ht="15" customHeight="1">
      <c r="A27" s="131"/>
      <c r="B27" s="131" t="s">
        <v>234</v>
      </c>
      <c r="C27" s="122"/>
      <c r="D27" s="122"/>
      <c r="E27" s="123"/>
      <c r="F27" s="124"/>
      <c r="G27" s="123"/>
      <c r="H27" s="120"/>
      <c r="I27" s="278" t="s">
        <v>149</v>
      </c>
      <c r="J27" s="278"/>
      <c r="K27" s="278"/>
      <c r="L27" s="228"/>
      <c r="M27" s="278"/>
      <c r="N27" s="278"/>
      <c r="O27" s="278"/>
    </row>
    <row r="28" spans="1:15" ht="15" customHeight="1">
      <c r="A28" s="131" t="s">
        <v>119</v>
      </c>
      <c r="B28" s="131" t="s">
        <v>250</v>
      </c>
      <c r="C28" s="122"/>
      <c r="D28" s="122"/>
      <c r="E28" s="123"/>
      <c r="F28" s="124"/>
      <c r="G28" s="123"/>
      <c r="H28" s="119"/>
      <c r="I28" s="285" t="s">
        <v>149</v>
      </c>
      <c r="J28" s="285"/>
      <c r="K28" s="285"/>
      <c r="L28" s="228"/>
      <c r="M28" s="278"/>
      <c r="N28" s="278"/>
      <c r="O28" s="278"/>
    </row>
    <row r="29" spans="1:15" ht="15" customHeight="1">
      <c r="A29" s="131" t="s">
        <v>180</v>
      </c>
      <c r="B29" s="131" t="s">
        <v>251</v>
      </c>
      <c r="C29" s="122"/>
      <c r="D29" s="122"/>
      <c r="E29" s="123"/>
      <c r="F29" s="124"/>
      <c r="G29" s="123"/>
      <c r="H29" s="119"/>
      <c r="I29" s="285" t="s">
        <v>149</v>
      </c>
      <c r="J29" s="285"/>
      <c r="K29" s="285"/>
      <c r="L29" s="228"/>
      <c r="M29" s="278"/>
      <c r="N29" s="278"/>
      <c r="O29" s="278"/>
    </row>
    <row r="30" spans="1:15" ht="15" customHeight="1">
      <c r="A30" s="131" t="s">
        <v>120</v>
      </c>
      <c r="B30" s="131" t="s">
        <v>121</v>
      </c>
      <c r="C30" s="122"/>
      <c r="D30" s="122"/>
      <c r="E30" s="123"/>
      <c r="F30" s="124"/>
      <c r="G30" s="123"/>
      <c r="H30" s="119"/>
      <c r="I30" s="279" t="s">
        <v>149</v>
      </c>
      <c r="J30" s="279"/>
      <c r="K30" s="279"/>
      <c r="L30" s="228"/>
      <c r="M30" s="278"/>
      <c r="N30" s="278"/>
      <c r="O30" s="278"/>
    </row>
    <row r="31" spans="1:15" ht="15" customHeight="1">
      <c r="A31" s="131" t="s">
        <v>181</v>
      </c>
      <c r="B31" s="131" t="s">
        <v>122</v>
      </c>
      <c r="C31" s="122"/>
      <c r="D31" s="122"/>
      <c r="E31" s="123"/>
      <c r="F31" s="124"/>
      <c r="G31" s="123"/>
      <c r="H31" s="120"/>
      <c r="I31" s="194"/>
      <c r="J31" s="194"/>
      <c r="K31" s="194"/>
      <c r="L31" s="228"/>
      <c r="M31" s="229"/>
      <c r="N31" s="229"/>
      <c r="O31" s="230"/>
    </row>
    <row r="32" spans="1:15" ht="15" customHeight="1">
      <c r="A32" s="125"/>
      <c r="B32" s="168" t="s">
        <v>123</v>
      </c>
      <c r="C32" s="119"/>
      <c r="D32" s="169"/>
      <c r="E32" s="123"/>
      <c r="F32" s="124"/>
      <c r="G32" s="123"/>
      <c r="H32" s="120"/>
      <c r="I32" s="278" t="s">
        <v>149</v>
      </c>
      <c r="J32" s="278"/>
      <c r="K32" s="278"/>
      <c r="L32" s="228"/>
      <c r="M32" s="278"/>
      <c r="N32" s="278"/>
      <c r="O32" s="278"/>
    </row>
    <row r="33" spans="1:15" ht="15" customHeight="1">
      <c r="A33" s="125" t="s">
        <v>124</v>
      </c>
      <c r="B33" s="168" t="s">
        <v>241</v>
      </c>
      <c r="C33" s="119"/>
      <c r="D33" s="169"/>
      <c r="E33" s="123"/>
      <c r="F33" s="124"/>
      <c r="G33" s="123"/>
      <c r="H33" s="120"/>
      <c r="I33" s="285" t="s">
        <v>149</v>
      </c>
      <c r="J33" s="285"/>
      <c r="K33" s="285"/>
      <c r="L33" s="228"/>
      <c r="M33" s="278"/>
      <c r="N33" s="278"/>
      <c r="O33" s="278"/>
    </row>
    <row r="34" spans="1:15" ht="15" customHeight="1">
      <c r="A34" s="170" t="s">
        <v>256</v>
      </c>
      <c r="B34" s="146"/>
      <c r="C34" s="171"/>
      <c r="D34" s="139"/>
      <c r="E34" s="127"/>
      <c r="F34" s="142"/>
      <c r="G34" s="127"/>
      <c r="H34" s="172"/>
      <c r="I34" s="194"/>
      <c r="J34" s="194"/>
      <c r="K34" s="194"/>
      <c r="L34" s="228"/>
      <c r="M34" s="229"/>
      <c r="N34" s="229"/>
      <c r="O34" s="230"/>
    </row>
    <row r="35" spans="1:15" ht="15" customHeight="1">
      <c r="A35" s="125" t="s">
        <v>125</v>
      </c>
      <c r="B35" s="168" t="s">
        <v>235</v>
      </c>
      <c r="C35" s="119"/>
      <c r="D35" s="169"/>
      <c r="E35" s="123"/>
      <c r="F35" s="124"/>
      <c r="G35" s="123"/>
      <c r="H35" s="120"/>
      <c r="I35" s="278" t="s">
        <v>149</v>
      </c>
      <c r="J35" s="278"/>
      <c r="K35" s="278"/>
      <c r="L35" s="228"/>
      <c r="M35" s="278"/>
      <c r="N35" s="278"/>
      <c r="O35" s="278"/>
    </row>
    <row r="36" spans="1:15" ht="15" customHeight="1">
      <c r="A36" s="125" t="s">
        <v>126</v>
      </c>
      <c r="B36" s="168" t="s">
        <v>252</v>
      </c>
      <c r="C36" s="119"/>
      <c r="D36" s="169"/>
      <c r="E36" s="123"/>
      <c r="F36" s="124"/>
      <c r="G36" s="123"/>
      <c r="H36" s="120"/>
      <c r="I36" s="285" t="s">
        <v>149</v>
      </c>
      <c r="J36" s="285"/>
      <c r="K36" s="285"/>
      <c r="L36" s="228"/>
      <c r="M36" s="278"/>
      <c r="N36" s="278"/>
      <c r="O36" s="278"/>
    </row>
    <row r="37" spans="1:15" ht="15" customHeight="1">
      <c r="A37" s="125" t="s">
        <v>127</v>
      </c>
      <c r="B37" s="168" t="s">
        <v>253</v>
      </c>
      <c r="C37" s="119"/>
      <c r="D37" s="169"/>
      <c r="E37" s="123"/>
      <c r="F37" s="124"/>
      <c r="G37" s="123"/>
      <c r="H37" s="120"/>
      <c r="I37" s="285" t="s">
        <v>149</v>
      </c>
      <c r="J37" s="285"/>
      <c r="K37" s="285"/>
      <c r="L37" s="228"/>
      <c r="M37" s="278"/>
      <c r="N37" s="278"/>
      <c r="O37" s="278"/>
    </row>
    <row r="38" spans="1:15" ht="15" customHeight="1">
      <c r="A38" s="125" t="s">
        <v>128</v>
      </c>
      <c r="B38" s="168" t="s">
        <v>129</v>
      </c>
      <c r="C38" s="231"/>
      <c r="D38" s="169"/>
      <c r="E38" s="173" t="s">
        <v>130</v>
      </c>
      <c r="F38" s="124"/>
      <c r="G38" s="123"/>
      <c r="H38" s="174"/>
      <c r="I38" s="278"/>
      <c r="J38" s="278"/>
      <c r="K38" s="278"/>
      <c r="L38" s="278"/>
      <c r="M38" s="278"/>
      <c r="N38" s="278"/>
      <c r="O38" s="278"/>
    </row>
    <row r="39" spans="1:15" ht="15" customHeight="1">
      <c r="A39" s="168" t="s">
        <v>131</v>
      </c>
      <c r="B39" s="168"/>
      <c r="C39" s="168"/>
      <c r="D39" s="175"/>
      <c r="E39" s="175"/>
      <c r="F39" s="176"/>
      <c r="G39" s="175"/>
      <c r="H39" s="175"/>
      <c r="I39" s="278"/>
      <c r="J39" s="278"/>
      <c r="K39" s="278"/>
      <c r="L39" s="278"/>
      <c r="M39" s="278"/>
      <c r="N39" s="278"/>
      <c r="O39" s="278"/>
    </row>
    <row r="40" spans="1:14" ht="15" customHeight="1">
      <c r="A40" s="168"/>
      <c r="B40" s="167"/>
      <c r="C40" s="167"/>
      <c r="D40" s="167"/>
      <c r="E40" s="167"/>
      <c r="F40" s="167"/>
      <c r="G40" s="167"/>
      <c r="H40" s="167"/>
      <c r="I40" s="167"/>
      <c r="J40" s="167"/>
      <c r="K40" s="167"/>
      <c r="L40" s="286"/>
      <c r="M40" s="286"/>
      <c r="N40" s="286"/>
    </row>
    <row r="41" spans="1:15" ht="15" customHeight="1">
      <c r="A41" s="131" t="s">
        <v>132</v>
      </c>
      <c r="B41" s="283"/>
      <c r="C41" s="283"/>
      <c r="D41" s="283"/>
      <c r="E41" s="283"/>
      <c r="F41" s="283"/>
      <c r="G41" s="283"/>
      <c r="H41" s="283"/>
      <c r="I41" s="283"/>
      <c r="J41" s="283"/>
      <c r="K41" s="283"/>
      <c r="L41" s="283"/>
      <c r="M41" s="283"/>
      <c r="N41" s="283"/>
      <c r="O41" s="283"/>
    </row>
    <row r="42" spans="1:15" ht="15" customHeight="1">
      <c r="A42" s="283"/>
      <c r="B42" s="283"/>
      <c r="C42" s="283"/>
      <c r="D42" s="283"/>
      <c r="E42" s="283"/>
      <c r="F42" s="283"/>
      <c r="G42" s="283"/>
      <c r="H42" s="283"/>
      <c r="I42" s="283"/>
      <c r="J42" s="283"/>
      <c r="K42" s="283"/>
      <c r="L42" s="283"/>
      <c r="M42" s="283"/>
      <c r="N42" s="283"/>
      <c r="O42" s="283"/>
    </row>
    <row r="43" spans="1:15" ht="15" customHeight="1">
      <c r="A43" s="283"/>
      <c r="B43" s="283"/>
      <c r="C43" s="283"/>
      <c r="D43" s="283"/>
      <c r="E43" s="283"/>
      <c r="F43" s="283"/>
      <c r="G43" s="283"/>
      <c r="H43" s="283"/>
      <c r="I43" s="283"/>
      <c r="J43" s="283"/>
      <c r="K43" s="283"/>
      <c r="L43" s="283"/>
      <c r="M43" s="283"/>
      <c r="N43" s="283"/>
      <c r="O43" s="283"/>
    </row>
    <row r="44" spans="1:15" ht="15" customHeight="1">
      <c r="A44" s="283"/>
      <c r="B44" s="283"/>
      <c r="C44" s="283"/>
      <c r="D44" s="283"/>
      <c r="E44" s="283"/>
      <c r="F44" s="283"/>
      <c r="G44" s="283"/>
      <c r="H44" s="283"/>
      <c r="I44" s="283"/>
      <c r="J44" s="283"/>
      <c r="K44" s="283"/>
      <c r="L44" s="283"/>
      <c r="M44" s="283"/>
      <c r="N44" s="283"/>
      <c r="O44" s="283"/>
    </row>
    <row r="45" spans="1:15" ht="15" customHeight="1">
      <c r="A45" s="284"/>
      <c r="B45" s="284"/>
      <c r="C45" s="284"/>
      <c r="D45" s="284"/>
      <c r="E45" s="284"/>
      <c r="F45" s="284"/>
      <c r="G45" s="284"/>
      <c r="H45" s="284"/>
      <c r="I45" s="284"/>
      <c r="J45" s="284"/>
      <c r="K45" s="284"/>
      <c r="L45" s="284"/>
      <c r="M45" s="284"/>
      <c r="N45" s="284"/>
      <c r="O45" s="284"/>
    </row>
    <row r="46" spans="1:15" ht="15" customHeight="1">
      <c r="A46" s="167" t="s">
        <v>182</v>
      </c>
      <c r="B46" s="168"/>
      <c r="C46" s="177"/>
      <c r="D46" s="143"/>
      <c r="E46" s="143"/>
      <c r="F46" s="143"/>
      <c r="G46" s="143"/>
      <c r="H46" s="143"/>
      <c r="I46" s="190"/>
      <c r="J46" s="189"/>
      <c r="K46" s="189"/>
      <c r="L46" s="189"/>
      <c r="M46" s="197" t="s">
        <v>231</v>
      </c>
      <c r="N46" s="202"/>
      <c r="O46" s="217" t="s">
        <v>232</v>
      </c>
    </row>
    <row r="47" spans="1:14" ht="15" customHeight="1">
      <c r="A47" s="126"/>
      <c r="B47" s="119"/>
      <c r="C47" s="178"/>
      <c r="D47" s="178"/>
      <c r="E47" s="119"/>
      <c r="F47" s="119"/>
      <c r="G47" s="119"/>
      <c r="H47" s="120"/>
      <c r="I47" s="170"/>
      <c r="J47" s="119"/>
      <c r="K47" s="119"/>
      <c r="L47" s="170"/>
      <c r="M47" s="200">
        <f>IF(SUM(I46*D19)&lt;=100%,SUM(I46*D19),100%)</f>
        <v>0</v>
      </c>
      <c r="N47" s="198"/>
    </row>
    <row r="48" spans="1:13" ht="15" customHeight="1">
      <c r="A48" s="126"/>
      <c r="B48" s="119"/>
      <c r="C48" s="178"/>
      <c r="D48" s="178"/>
      <c r="E48" s="119"/>
      <c r="F48" s="119"/>
      <c r="G48" s="119"/>
      <c r="H48" s="120"/>
      <c r="I48" s="170"/>
      <c r="J48" s="119"/>
      <c r="K48" s="119"/>
      <c r="L48" s="170"/>
      <c r="M48" s="201">
        <f>100%-N46/100</f>
        <v>1</v>
      </c>
    </row>
    <row r="49" spans="1:14" ht="42" customHeight="1">
      <c r="A49" s="126"/>
      <c r="B49" s="119"/>
      <c r="C49" s="178"/>
      <c r="D49" s="178"/>
      <c r="E49" s="119"/>
      <c r="F49" s="119"/>
      <c r="G49" s="119"/>
      <c r="H49" s="120"/>
      <c r="I49" s="170"/>
      <c r="J49" s="119"/>
      <c r="K49" s="119"/>
      <c r="L49" s="170"/>
      <c r="M49" s="119"/>
      <c r="N49" s="119"/>
    </row>
    <row r="50" spans="1:12" ht="25.5" customHeight="1">
      <c r="A50" s="118"/>
      <c r="B50" s="118"/>
      <c r="C50" s="118"/>
      <c r="D50" s="118"/>
      <c r="E50" s="118"/>
      <c r="F50" s="118"/>
      <c r="G50" s="118"/>
      <c r="H50" s="119"/>
      <c r="I50" s="25"/>
      <c r="L50" s="232" t="s">
        <v>184</v>
      </c>
    </row>
    <row r="51" spans="1:14" ht="3.75" customHeight="1">
      <c r="A51" s="126"/>
      <c r="B51" s="119"/>
      <c r="C51" s="178"/>
      <c r="D51" s="178"/>
      <c r="E51" s="119"/>
      <c r="F51" s="119"/>
      <c r="G51" s="119"/>
      <c r="H51" s="120"/>
      <c r="I51" s="170"/>
      <c r="J51" s="119"/>
      <c r="K51" s="119"/>
      <c r="L51" s="170"/>
      <c r="M51" s="119"/>
      <c r="N51" s="119"/>
    </row>
    <row r="52" spans="1:14" ht="18" customHeight="1">
      <c r="A52" s="134" t="s">
        <v>133</v>
      </c>
      <c r="B52" s="119"/>
      <c r="C52" s="178"/>
      <c r="D52" s="178"/>
      <c r="E52" s="119"/>
      <c r="F52" s="119"/>
      <c r="G52" s="119"/>
      <c r="H52" s="120"/>
      <c r="I52" s="170"/>
      <c r="J52" s="119"/>
      <c r="K52" s="119"/>
      <c r="L52" s="170"/>
      <c r="M52" s="119"/>
      <c r="N52" s="119"/>
    </row>
    <row r="53" spans="1:14" ht="15" customHeight="1">
      <c r="A53" s="131" t="s">
        <v>134</v>
      </c>
      <c r="B53" s="233"/>
      <c r="C53" s="131" t="s">
        <v>26</v>
      </c>
      <c r="D53" s="178"/>
      <c r="E53" s="119"/>
      <c r="F53" s="119"/>
      <c r="G53" s="119"/>
      <c r="H53" s="120"/>
      <c r="I53" s="170"/>
      <c r="J53" s="119"/>
      <c r="K53" s="119"/>
      <c r="L53" s="170"/>
      <c r="M53" s="119"/>
      <c r="N53" s="119"/>
    </row>
    <row r="54" spans="1:14" ht="15" customHeight="1">
      <c r="A54" s="166" t="s">
        <v>230</v>
      </c>
      <c r="B54" s="125"/>
      <c r="C54" s="178"/>
      <c r="D54" s="178"/>
      <c r="E54" s="119"/>
      <c r="F54" s="119"/>
      <c r="G54" s="119"/>
      <c r="H54" s="120"/>
      <c r="I54" s="170"/>
      <c r="J54" s="119"/>
      <c r="K54" s="119"/>
      <c r="L54" s="170"/>
      <c r="M54" s="119"/>
      <c r="N54" s="119"/>
    </row>
    <row r="55" spans="1:15" ht="12" customHeight="1">
      <c r="A55" s="131"/>
      <c r="B55" s="125"/>
      <c r="C55" s="178"/>
      <c r="D55" s="178"/>
      <c r="E55" s="125"/>
      <c r="F55" s="125"/>
      <c r="G55" s="125"/>
      <c r="H55" s="223"/>
      <c r="I55" s="199" t="s">
        <v>233</v>
      </c>
      <c r="J55" s="125"/>
      <c r="K55" s="125"/>
      <c r="L55" s="234"/>
      <c r="M55" s="125"/>
      <c r="N55" s="125"/>
      <c r="O55" s="232"/>
    </row>
    <row r="56" spans="1:15" ht="15" customHeight="1">
      <c r="A56" s="131" t="s">
        <v>112</v>
      </c>
      <c r="B56" s="226"/>
      <c r="C56" s="135" t="s">
        <v>188</v>
      </c>
      <c r="D56" s="226"/>
      <c r="E56" s="131" t="s">
        <v>163</v>
      </c>
      <c r="F56" s="125"/>
      <c r="G56" s="125"/>
      <c r="H56" s="223"/>
      <c r="I56" s="282"/>
      <c r="J56" s="282"/>
      <c r="K56" s="282"/>
      <c r="L56" s="282"/>
      <c r="M56" s="282"/>
      <c r="N56" s="282"/>
      <c r="O56" s="282"/>
    </row>
    <row r="57" spans="1:15" ht="15" customHeight="1">
      <c r="A57" s="131" t="s">
        <v>135</v>
      </c>
      <c r="B57" s="125"/>
      <c r="C57" s="178"/>
      <c r="D57" s="235"/>
      <c r="E57" s="125" t="s">
        <v>189</v>
      </c>
      <c r="F57" s="125" t="s">
        <v>136</v>
      </c>
      <c r="G57" s="125"/>
      <c r="H57" s="223"/>
      <c r="I57" s="227" t="s">
        <v>149</v>
      </c>
      <c r="J57" s="236"/>
      <c r="K57" s="236"/>
      <c r="L57" s="236"/>
      <c r="M57" s="236"/>
      <c r="N57" s="236"/>
      <c r="O57" s="232"/>
    </row>
    <row r="58" spans="1:15" ht="15" customHeight="1">
      <c r="A58" s="131" t="s">
        <v>113</v>
      </c>
      <c r="B58" s="125"/>
      <c r="C58" s="178"/>
      <c r="D58" s="178"/>
      <c r="E58" s="125"/>
      <c r="F58" s="125"/>
      <c r="G58" s="125"/>
      <c r="H58" s="223"/>
      <c r="I58" s="278"/>
      <c r="J58" s="278"/>
      <c r="K58" s="278"/>
      <c r="L58" s="278"/>
      <c r="M58" s="278"/>
      <c r="N58" s="278"/>
      <c r="O58" s="278"/>
    </row>
    <row r="59" spans="1:14" ht="3" customHeight="1">
      <c r="A59" s="131"/>
      <c r="B59" s="125"/>
      <c r="C59" s="178"/>
      <c r="D59" s="178"/>
      <c r="E59" s="119"/>
      <c r="F59" s="119"/>
      <c r="G59" s="119"/>
      <c r="H59" s="120"/>
      <c r="I59" s="136"/>
      <c r="J59" s="136"/>
      <c r="K59" s="136"/>
      <c r="L59" s="136"/>
      <c r="M59" s="136"/>
      <c r="N59" s="136"/>
    </row>
    <row r="60" spans="1:15" ht="15" customHeight="1">
      <c r="A60" s="126" t="s">
        <v>182</v>
      </c>
      <c r="B60" s="125"/>
      <c r="C60" s="178"/>
      <c r="D60" s="178"/>
      <c r="E60" s="119"/>
      <c r="F60" s="119"/>
      <c r="G60" s="119"/>
      <c r="H60" s="120"/>
      <c r="I60" s="190"/>
      <c r="J60" s="189"/>
      <c r="K60" s="189"/>
      <c r="L60" s="189"/>
      <c r="M60" s="197" t="s">
        <v>231</v>
      </c>
      <c r="N60" s="202"/>
      <c r="O60" s="217" t="s">
        <v>232</v>
      </c>
    </row>
    <row r="61" spans="1:14" ht="11.25" customHeight="1">
      <c r="A61" s="126"/>
      <c r="B61" s="119"/>
      <c r="C61" s="178"/>
      <c r="D61" s="178"/>
      <c r="E61" s="119"/>
      <c r="F61" s="119"/>
      <c r="G61" s="119"/>
      <c r="H61" s="120"/>
      <c r="I61" s="170"/>
      <c r="J61" s="119"/>
      <c r="K61" s="119"/>
      <c r="L61" s="170"/>
      <c r="M61" s="200">
        <f>IF(SUM(I60*D56)&lt;=100%,SUM(I60*D56),100%)</f>
        <v>0</v>
      </c>
      <c r="N61" s="198"/>
    </row>
    <row r="62" spans="1:13" ht="15" customHeight="1">
      <c r="A62" s="134" t="s">
        <v>137</v>
      </c>
      <c r="B62" s="119"/>
      <c r="C62" s="178"/>
      <c r="D62" s="178"/>
      <c r="E62" s="119"/>
      <c r="F62" s="119"/>
      <c r="G62" s="119"/>
      <c r="H62" s="120"/>
      <c r="I62" s="170"/>
      <c r="J62" s="119"/>
      <c r="K62" s="119"/>
      <c r="L62" s="170"/>
      <c r="M62" s="201">
        <f>100%-N60/100</f>
        <v>1</v>
      </c>
    </row>
    <row r="63" spans="1:14" ht="15" customHeight="1">
      <c r="A63" s="166" t="s">
        <v>138</v>
      </c>
      <c r="B63" s="119"/>
      <c r="C63" s="178"/>
      <c r="D63" s="178"/>
      <c r="E63" s="119"/>
      <c r="F63" s="119"/>
      <c r="G63" s="119"/>
      <c r="H63" s="120"/>
      <c r="I63" s="170"/>
      <c r="J63" s="119"/>
      <c r="K63" s="119"/>
      <c r="L63" s="170"/>
      <c r="M63" s="119"/>
      <c r="N63" s="119"/>
    </row>
    <row r="64" spans="1:14" ht="3" customHeight="1">
      <c r="A64" s="126"/>
      <c r="B64" s="119"/>
      <c r="C64" s="178"/>
      <c r="D64" s="178"/>
      <c r="E64" s="119"/>
      <c r="F64" s="119"/>
      <c r="G64" s="119"/>
      <c r="H64" s="120"/>
      <c r="I64" s="170"/>
      <c r="J64" s="119"/>
      <c r="K64" s="119"/>
      <c r="L64" s="170"/>
      <c r="M64" s="119"/>
      <c r="N64" s="119"/>
    </row>
    <row r="65" spans="1:15" ht="15" customHeight="1">
      <c r="A65" s="131" t="s">
        <v>109</v>
      </c>
      <c r="B65" s="233"/>
      <c r="C65" s="131" t="s">
        <v>26</v>
      </c>
      <c r="D65" s="232"/>
      <c r="E65" s="166" t="s">
        <v>110</v>
      </c>
      <c r="F65" s="125"/>
      <c r="G65" s="125"/>
      <c r="H65" s="223"/>
      <c r="I65" s="234"/>
      <c r="J65" s="125"/>
      <c r="K65" s="125"/>
      <c r="L65" s="234"/>
      <c r="M65" s="125"/>
      <c r="N65" s="125"/>
      <c r="O65" s="232"/>
    </row>
    <row r="66" spans="1:15" ht="15" customHeight="1">
      <c r="A66" s="131" t="s">
        <v>111</v>
      </c>
      <c r="B66" s="233"/>
      <c r="C66" s="131" t="s">
        <v>40</v>
      </c>
      <c r="D66" s="232"/>
      <c r="E66" s="131"/>
      <c r="F66" s="125"/>
      <c r="G66" s="125"/>
      <c r="H66" s="223"/>
      <c r="I66" s="199" t="s">
        <v>233</v>
      </c>
      <c r="J66" s="199"/>
      <c r="K66" s="199"/>
      <c r="L66" s="199"/>
      <c r="M66" s="199"/>
      <c r="N66" s="199"/>
      <c r="O66" s="232"/>
    </row>
    <row r="67" spans="1:15" ht="15" customHeight="1">
      <c r="A67" s="131" t="s">
        <v>112</v>
      </c>
      <c r="B67" s="226"/>
      <c r="C67" s="135" t="s">
        <v>188</v>
      </c>
      <c r="D67" s="226"/>
      <c r="E67" s="131" t="s">
        <v>163</v>
      </c>
      <c r="F67" s="125"/>
      <c r="G67" s="125"/>
      <c r="H67" s="223"/>
      <c r="I67" s="282"/>
      <c r="J67" s="282"/>
      <c r="K67" s="282"/>
      <c r="L67" s="282"/>
      <c r="M67" s="282"/>
      <c r="N67" s="282"/>
      <c r="O67" s="282"/>
    </row>
    <row r="68" spans="1:15" ht="3" customHeight="1">
      <c r="A68" s="131"/>
      <c r="B68" s="125"/>
      <c r="C68" s="178"/>
      <c r="D68" s="178"/>
      <c r="E68" s="125"/>
      <c r="F68" s="125"/>
      <c r="G68" s="125"/>
      <c r="H68" s="223"/>
      <c r="I68" s="234"/>
      <c r="J68" s="125"/>
      <c r="K68" s="125"/>
      <c r="L68" s="234"/>
      <c r="M68" s="237"/>
      <c r="N68" s="237"/>
      <c r="O68" s="232"/>
    </row>
    <row r="69" spans="1:15" ht="15" customHeight="1">
      <c r="A69" s="131" t="s">
        <v>139</v>
      </c>
      <c r="B69" s="125"/>
      <c r="C69" s="178"/>
      <c r="D69" s="178"/>
      <c r="E69" s="125"/>
      <c r="F69" s="125"/>
      <c r="G69" s="125"/>
      <c r="H69" s="223"/>
      <c r="I69" s="278" t="s">
        <v>149</v>
      </c>
      <c r="J69" s="278"/>
      <c r="K69" s="278"/>
      <c r="L69" s="188"/>
      <c r="M69" s="278" t="s">
        <v>149</v>
      </c>
      <c r="N69" s="278"/>
      <c r="O69" s="278"/>
    </row>
    <row r="70" spans="1:15" ht="15" customHeight="1">
      <c r="A70" s="131" t="s">
        <v>140</v>
      </c>
      <c r="B70" s="125"/>
      <c r="C70" s="178"/>
      <c r="D70" s="178"/>
      <c r="E70" s="125"/>
      <c r="F70" s="125"/>
      <c r="G70" s="125"/>
      <c r="H70" s="223"/>
      <c r="I70" s="278" t="s">
        <v>149</v>
      </c>
      <c r="J70" s="278"/>
      <c r="K70" s="278"/>
      <c r="L70" s="188"/>
      <c r="M70" s="278" t="s">
        <v>149</v>
      </c>
      <c r="N70" s="278"/>
      <c r="O70" s="278"/>
    </row>
    <row r="71" spans="1:15" ht="15" customHeight="1">
      <c r="A71" s="131" t="s">
        <v>185</v>
      </c>
      <c r="B71" s="125"/>
      <c r="C71" s="178"/>
      <c r="D71" s="178"/>
      <c r="E71" s="125"/>
      <c r="F71" s="125"/>
      <c r="G71" s="125"/>
      <c r="H71" s="223"/>
      <c r="I71" s="279" t="s">
        <v>149</v>
      </c>
      <c r="J71" s="279"/>
      <c r="K71" s="279"/>
      <c r="L71" s="188"/>
      <c r="M71" s="278" t="s">
        <v>149</v>
      </c>
      <c r="N71" s="278"/>
      <c r="O71" s="278"/>
    </row>
    <row r="72" spans="1:15" ht="15" customHeight="1">
      <c r="A72" s="131" t="s">
        <v>125</v>
      </c>
      <c r="B72" s="125"/>
      <c r="C72" s="178"/>
      <c r="D72" s="178"/>
      <c r="E72" s="125"/>
      <c r="F72" s="125"/>
      <c r="G72" s="125"/>
      <c r="H72" s="223"/>
      <c r="I72" s="278" t="s">
        <v>149</v>
      </c>
      <c r="J72" s="278"/>
      <c r="K72" s="278"/>
      <c r="L72" s="188"/>
      <c r="M72" s="188"/>
      <c r="N72" s="188"/>
      <c r="O72" s="232"/>
    </row>
    <row r="73" spans="1:256" ht="15" customHeight="1">
      <c r="A73" s="125" t="s">
        <v>131</v>
      </c>
      <c r="B73" s="135"/>
      <c r="C73" s="135"/>
      <c r="D73" s="135"/>
      <c r="E73" s="223"/>
      <c r="F73" s="238"/>
      <c r="G73" s="223"/>
      <c r="H73" s="223"/>
      <c r="I73" s="278"/>
      <c r="J73" s="278"/>
      <c r="K73" s="278"/>
      <c r="L73" s="278"/>
      <c r="M73" s="278"/>
      <c r="N73" s="278"/>
      <c r="O73" s="278"/>
      <c r="IV73" s="12" t="e">
        <f>SUM(G57+G64:G72)</f>
        <v>#VALUE!</v>
      </c>
    </row>
    <row r="74" spans="1:15" ht="15" customHeight="1">
      <c r="A74" s="125" t="s">
        <v>128</v>
      </c>
      <c r="B74" s="168" t="s">
        <v>129</v>
      </c>
      <c r="C74" s="231"/>
      <c r="D74" s="239"/>
      <c r="E74" s="173" t="s">
        <v>130</v>
      </c>
      <c r="F74" s="240"/>
      <c r="G74" s="223"/>
      <c r="H74" s="223"/>
      <c r="I74" s="278"/>
      <c r="J74" s="278"/>
      <c r="K74" s="278"/>
      <c r="L74" s="278"/>
      <c r="M74" s="278"/>
      <c r="N74" s="278"/>
      <c r="O74" s="278"/>
    </row>
    <row r="75" spans="1:15" ht="15" customHeight="1">
      <c r="A75" s="125" t="s">
        <v>132</v>
      </c>
      <c r="B75" s="135"/>
      <c r="C75" s="135"/>
      <c r="D75" s="135"/>
      <c r="E75" s="223"/>
      <c r="F75" s="240"/>
      <c r="G75" s="223"/>
      <c r="H75" s="223"/>
      <c r="I75" s="278"/>
      <c r="J75" s="278"/>
      <c r="K75" s="278"/>
      <c r="L75" s="278"/>
      <c r="M75" s="278"/>
      <c r="N75" s="278"/>
      <c r="O75" s="278"/>
    </row>
    <row r="76" spans="1:14" ht="3" customHeight="1">
      <c r="A76" s="119"/>
      <c r="B76" s="122"/>
      <c r="C76" s="122"/>
      <c r="D76" s="122"/>
      <c r="E76" s="123"/>
      <c r="F76" s="124"/>
      <c r="G76" s="123"/>
      <c r="H76" s="120"/>
      <c r="I76" s="23"/>
      <c r="J76" s="23"/>
      <c r="K76" s="23"/>
      <c r="L76" s="23"/>
      <c r="M76" s="23"/>
      <c r="N76" s="23"/>
    </row>
    <row r="77" spans="1:15" ht="15" customHeight="1">
      <c r="A77" s="126" t="s">
        <v>182</v>
      </c>
      <c r="B77" s="122"/>
      <c r="C77" s="122"/>
      <c r="D77" s="122"/>
      <c r="E77" s="123"/>
      <c r="F77" s="124"/>
      <c r="G77" s="123"/>
      <c r="H77" s="120"/>
      <c r="I77" s="190"/>
      <c r="J77" s="189"/>
      <c r="K77" s="189"/>
      <c r="L77" s="189"/>
      <c r="M77" s="197" t="s">
        <v>231</v>
      </c>
      <c r="N77" s="202"/>
      <c r="O77" s="217" t="s">
        <v>232</v>
      </c>
    </row>
    <row r="78" spans="1:14" ht="11.25" customHeight="1">
      <c r="A78" s="119"/>
      <c r="B78" s="122"/>
      <c r="C78" s="122"/>
      <c r="D78" s="122"/>
      <c r="E78" s="123"/>
      <c r="F78" s="124"/>
      <c r="G78" s="123"/>
      <c r="H78" s="120"/>
      <c r="I78" s="25"/>
      <c r="L78" s="25"/>
      <c r="M78" s="200">
        <f>IF(SUM(I77*D67)&lt;=100%,SUM(I77*D67),100%)</f>
        <v>0</v>
      </c>
      <c r="N78" s="198"/>
    </row>
    <row r="79" spans="1:13" ht="15" customHeight="1">
      <c r="A79" s="134" t="s">
        <v>141</v>
      </c>
      <c r="B79" s="119"/>
      <c r="C79" s="178"/>
      <c r="D79" s="178"/>
      <c r="E79" s="119"/>
      <c r="F79" s="119"/>
      <c r="G79" s="119"/>
      <c r="H79" s="120"/>
      <c r="I79" s="170"/>
      <c r="J79" s="119"/>
      <c r="K79" s="119"/>
      <c r="L79" s="170"/>
      <c r="M79" s="201">
        <f>100%-N77/100</f>
        <v>1</v>
      </c>
    </row>
    <row r="80" spans="1:15" ht="15" customHeight="1">
      <c r="A80" s="166" t="s">
        <v>142</v>
      </c>
      <c r="B80" s="125"/>
      <c r="C80" s="178"/>
      <c r="D80" s="178"/>
      <c r="E80" s="125"/>
      <c r="F80" s="125"/>
      <c r="G80" s="125"/>
      <c r="H80" s="223"/>
      <c r="I80" s="234"/>
      <c r="J80" s="125"/>
      <c r="K80" s="125"/>
      <c r="L80" s="234"/>
      <c r="M80" s="125"/>
      <c r="N80" s="125"/>
      <c r="O80" s="232"/>
    </row>
    <row r="81" spans="1:15" ht="3" customHeight="1">
      <c r="A81" s="131"/>
      <c r="B81" s="125"/>
      <c r="C81" s="178"/>
      <c r="D81" s="178"/>
      <c r="E81" s="125"/>
      <c r="F81" s="125"/>
      <c r="G81" s="125"/>
      <c r="H81" s="223"/>
      <c r="I81" s="234"/>
      <c r="J81" s="125"/>
      <c r="K81" s="125"/>
      <c r="L81" s="234"/>
      <c r="M81" s="125"/>
      <c r="N81" s="125"/>
      <c r="O81" s="232"/>
    </row>
    <row r="82" spans="1:15" ht="15" customHeight="1">
      <c r="A82" s="131" t="s">
        <v>109</v>
      </c>
      <c r="B82" s="233"/>
      <c r="C82" s="131" t="s">
        <v>26</v>
      </c>
      <c r="D82" s="232"/>
      <c r="E82" s="166" t="s">
        <v>110</v>
      </c>
      <c r="F82" s="125"/>
      <c r="G82" s="125"/>
      <c r="H82" s="223"/>
      <c r="I82" s="234"/>
      <c r="J82" s="125"/>
      <c r="K82" s="125"/>
      <c r="L82" s="234"/>
      <c r="M82" s="125"/>
      <c r="N82" s="125"/>
      <c r="O82" s="232"/>
    </row>
    <row r="83" spans="1:15" ht="15" customHeight="1">
      <c r="A83" s="131" t="s">
        <v>111</v>
      </c>
      <c r="B83" s="233"/>
      <c r="C83" s="131" t="s">
        <v>40</v>
      </c>
      <c r="D83" s="232"/>
      <c r="E83" s="131"/>
      <c r="F83" s="125"/>
      <c r="G83" s="125"/>
      <c r="H83" s="223"/>
      <c r="I83" s="199" t="s">
        <v>233</v>
      </c>
      <c r="J83" s="199"/>
      <c r="K83" s="199"/>
      <c r="L83" s="199"/>
      <c r="M83" s="199"/>
      <c r="N83" s="199"/>
      <c r="O83" s="232"/>
    </row>
    <row r="84" spans="1:15" ht="15" customHeight="1">
      <c r="A84" s="131" t="s">
        <v>112</v>
      </c>
      <c r="B84" s="226"/>
      <c r="C84" s="241" t="s">
        <v>188</v>
      </c>
      <c r="D84" s="226"/>
      <c r="E84" s="131" t="s">
        <v>163</v>
      </c>
      <c r="F84" s="125"/>
      <c r="G84" s="125"/>
      <c r="H84" s="223"/>
      <c r="I84" s="282"/>
      <c r="J84" s="282"/>
      <c r="K84" s="282"/>
      <c r="L84" s="282"/>
      <c r="M84" s="282"/>
      <c r="N84" s="282"/>
      <c r="O84" s="282"/>
    </row>
    <row r="85" spans="1:15" ht="3" customHeight="1">
      <c r="A85" s="131"/>
      <c r="B85" s="125"/>
      <c r="C85" s="178"/>
      <c r="D85" s="178"/>
      <c r="E85" s="125"/>
      <c r="F85" s="125"/>
      <c r="G85" s="125"/>
      <c r="H85" s="223"/>
      <c r="I85" s="234"/>
      <c r="J85" s="125"/>
      <c r="K85" s="125"/>
      <c r="L85" s="234"/>
      <c r="M85" s="125"/>
      <c r="N85" s="125"/>
      <c r="O85" s="232"/>
    </row>
    <row r="86" spans="1:15" ht="15" customHeight="1">
      <c r="A86" s="131" t="s">
        <v>139</v>
      </c>
      <c r="B86" s="125"/>
      <c r="C86" s="178"/>
      <c r="D86" s="178"/>
      <c r="E86" s="125"/>
      <c r="F86" s="125"/>
      <c r="G86" s="125"/>
      <c r="H86" s="223"/>
      <c r="I86" s="278" t="s">
        <v>149</v>
      </c>
      <c r="J86" s="278"/>
      <c r="K86" s="278"/>
      <c r="L86" s="242"/>
      <c r="M86" s="278" t="s">
        <v>149</v>
      </c>
      <c r="N86" s="278"/>
      <c r="O86" s="278"/>
    </row>
    <row r="87" spans="1:15" ht="15" customHeight="1">
      <c r="A87" s="131" t="s">
        <v>140</v>
      </c>
      <c r="B87" s="125"/>
      <c r="C87" s="178"/>
      <c r="D87" s="178"/>
      <c r="E87" s="125"/>
      <c r="F87" s="125"/>
      <c r="G87" s="125"/>
      <c r="H87" s="223"/>
      <c r="I87" s="278" t="s">
        <v>149</v>
      </c>
      <c r="J87" s="278"/>
      <c r="K87" s="278"/>
      <c r="L87" s="242"/>
      <c r="M87" s="278" t="s">
        <v>149</v>
      </c>
      <c r="N87" s="278"/>
      <c r="O87" s="278"/>
    </row>
    <row r="88" spans="1:15" ht="15" customHeight="1">
      <c r="A88" s="131" t="s">
        <v>185</v>
      </c>
      <c r="B88" s="125"/>
      <c r="C88" s="178"/>
      <c r="D88" s="178"/>
      <c r="E88" s="125"/>
      <c r="F88" s="125"/>
      <c r="G88" s="125"/>
      <c r="H88" s="223"/>
      <c r="I88" s="279" t="s">
        <v>149</v>
      </c>
      <c r="J88" s="279"/>
      <c r="K88" s="279"/>
      <c r="L88" s="242"/>
      <c r="M88" s="278" t="s">
        <v>149</v>
      </c>
      <c r="N88" s="278"/>
      <c r="O88" s="278"/>
    </row>
    <row r="89" spans="1:15" ht="15" customHeight="1">
      <c r="A89" s="131" t="s">
        <v>125</v>
      </c>
      <c r="B89" s="125"/>
      <c r="C89" s="178"/>
      <c r="D89" s="178"/>
      <c r="E89" s="125"/>
      <c r="F89" s="125"/>
      <c r="G89" s="125"/>
      <c r="H89" s="223"/>
      <c r="I89" s="278" t="s">
        <v>149</v>
      </c>
      <c r="J89" s="278"/>
      <c r="K89" s="278"/>
      <c r="L89" s="188"/>
      <c r="M89" s="188"/>
      <c r="N89" s="188"/>
      <c r="O89" s="232"/>
    </row>
    <row r="90" spans="1:256" ht="15" customHeight="1">
      <c r="A90" s="125" t="s">
        <v>131</v>
      </c>
      <c r="B90" s="135"/>
      <c r="C90" s="135"/>
      <c r="D90" s="135"/>
      <c r="E90" s="223"/>
      <c r="F90" s="238"/>
      <c r="G90" s="223"/>
      <c r="H90" s="223"/>
      <c r="I90" s="278"/>
      <c r="J90" s="278"/>
      <c r="K90" s="278"/>
      <c r="L90" s="278"/>
      <c r="M90" s="278"/>
      <c r="N90" s="278"/>
      <c r="O90" s="278"/>
      <c r="IV90" s="12" t="e">
        <f>SUM(G74+G81:G89)</f>
        <v>#VALUE!</v>
      </c>
    </row>
    <row r="91" spans="1:15" ht="15" customHeight="1">
      <c r="A91" s="125" t="s">
        <v>128</v>
      </c>
      <c r="B91" s="168" t="s">
        <v>129</v>
      </c>
      <c r="C91" s="231"/>
      <c r="D91" s="239"/>
      <c r="E91" s="173" t="s">
        <v>130</v>
      </c>
      <c r="F91" s="240"/>
      <c r="G91" s="223"/>
      <c r="H91" s="223"/>
      <c r="I91" s="278"/>
      <c r="J91" s="278"/>
      <c r="K91" s="278"/>
      <c r="L91" s="278"/>
      <c r="M91" s="278"/>
      <c r="N91" s="278"/>
      <c r="O91" s="278"/>
    </row>
    <row r="92" spans="1:15" ht="15" customHeight="1">
      <c r="A92" s="125" t="s">
        <v>132</v>
      </c>
      <c r="B92" s="135"/>
      <c r="C92" s="135"/>
      <c r="D92" s="135"/>
      <c r="E92" s="223"/>
      <c r="F92" s="240"/>
      <c r="G92" s="223"/>
      <c r="H92" s="223"/>
      <c r="I92" s="278"/>
      <c r="J92" s="278"/>
      <c r="K92" s="278"/>
      <c r="L92" s="278"/>
      <c r="M92" s="278"/>
      <c r="N92" s="278"/>
      <c r="O92" s="278"/>
    </row>
    <row r="93" spans="1:14" ht="3" customHeight="1">
      <c r="A93" s="119"/>
      <c r="B93" s="122"/>
      <c r="C93" s="122"/>
      <c r="D93" s="122"/>
      <c r="E93" s="123"/>
      <c r="F93" s="124"/>
      <c r="G93" s="123"/>
      <c r="H93" s="120"/>
      <c r="I93" s="23"/>
      <c r="J93" s="23"/>
      <c r="K93" s="23"/>
      <c r="L93" s="23"/>
      <c r="M93" s="23"/>
      <c r="N93" s="23"/>
    </row>
    <row r="94" spans="1:15" ht="15" customHeight="1">
      <c r="A94" s="126" t="s">
        <v>182</v>
      </c>
      <c r="B94" s="122"/>
      <c r="C94" s="122"/>
      <c r="D94" s="122"/>
      <c r="E94" s="123"/>
      <c r="F94" s="124"/>
      <c r="G94" s="123"/>
      <c r="H94" s="120"/>
      <c r="I94" s="190"/>
      <c r="J94" s="189"/>
      <c r="K94" s="189"/>
      <c r="L94" s="189"/>
      <c r="M94" s="197" t="s">
        <v>231</v>
      </c>
      <c r="N94" s="202"/>
      <c r="O94" s="217" t="s">
        <v>232</v>
      </c>
    </row>
    <row r="95" spans="1:14" ht="9" customHeight="1">
      <c r="A95" s="119"/>
      <c r="B95" s="122"/>
      <c r="C95" s="122"/>
      <c r="D95" s="122"/>
      <c r="E95" s="123"/>
      <c r="F95" s="124"/>
      <c r="G95" s="123"/>
      <c r="H95" s="120"/>
      <c r="M95" s="200">
        <f>IF(SUM(I94*D84)&lt;=100%,SUM(I94*D84),100%)</f>
        <v>0</v>
      </c>
      <c r="N95" s="198"/>
    </row>
    <row r="96" spans="1:13" ht="15" customHeight="1">
      <c r="A96" s="136" t="s">
        <v>143</v>
      </c>
      <c r="B96" s="122"/>
      <c r="C96" s="122"/>
      <c r="D96" s="122"/>
      <c r="E96" s="123"/>
      <c r="F96" s="124"/>
      <c r="G96" s="123"/>
      <c r="H96" s="120"/>
      <c r="M96" s="201">
        <f>100%-N94/100</f>
        <v>1</v>
      </c>
    </row>
    <row r="97" spans="1:8" ht="3" customHeight="1">
      <c r="A97" s="119"/>
      <c r="B97" s="122"/>
      <c r="C97" s="122"/>
      <c r="D97" s="122"/>
      <c r="E97" s="123"/>
      <c r="F97" s="124"/>
      <c r="G97" s="123"/>
      <c r="H97" s="120"/>
    </row>
    <row r="98" spans="1:8" ht="15" customHeight="1">
      <c r="A98" s="136" t="s">
        <v>96</v>
      </c>
      <c r="B98" s="166" t="s">
        <v>242</v>
      </c>
      <c r="C98" s="122"/>
      <c r="D98" s="122"/>
      <c r="E98" s="123"/>
      <c r="F98" s="124"/>
      <c r="G98" s="123"/>
      <c r="H98" s="120"/>
    </row>
    <row r="99" spans="1:8" ht="11.25" customHeight="1">
      <c r="A99" s="119"/>
      <c r="B99" s="166" t="s">
        <v>186</v>
      </c>
      <c r="C99" s="122"/>
      <c r="D99" s="122"/>
      <c r="E99" s="123"/>
      <c r="F99" s="124"/>
      <c r="G99" s="123"/>
      <c r="H99" s="120"/>
    </row>
    <row r="100" spans="1:8" ht="11.25" customHeight="1">
      <c r="A100" s="119"/>
      <c r="B100" s="166" t="s">
        <v>187</v>
      </c>
      <c r="C100" s="122"/>
      <c r="D100" s="122"/>
      <c r="E100" s="123"/>
      <c r="F100" s="124"/>
      <c r="G100" s="123"/>
      <c r="H100" s="120"/>
    </row>
    <row r="101" spans="1:8" ht="3" customHeight="1">
      <c r="A101" s="119"/>
      <c r="B101" s="122"/>
      <c r="C101" s="122"/>
      <c r="D101" s="122"/>
      <c r="E101" s="123"/>
      <c r="F101" s="124"/>
      <c r="G101" s="123"/>
      <c r="H101" s="120"/>
    </row>
    <row r="102" spans="1:14" ht="16.5" customHeight="1">
      <c r="A102" s="179" t="s">
        <v>144</v>
      </c>
      <c r="B102" s="203" t="s">
        <v>145</v>
      </c>
      <c r="C102" s="180" t="s">
        <v>146</v>
      </c>
      <c r="D102" s="180" t="s">
        <v>109</v>
      </c>
      <c r="F102" s="181" t="s">
        <v>146</v>
      </c>
      <c r="G102" s="213" t="s">
        <v>236</v>
      </c>
      <c r="H102" s="181" t="s">
        <v>147</v>
      </c>
      <c r="I102" s="215" t="s">
        <v>148</v>
      </c>
      <c r="J102" s="27" t="s">
        <v>149</v>
      </c>
      <c r="K102" s="27" t="s">
        <v>150</v>
      </c>
      <c r="L102" s="27"/>
      <c r="M102" s="27" t="s">
        <v>147</v>
      </c>
      <c r="N102" s="27" t="s">
        <v>151</v>
      </c>
    </row>
    <row r="103" spans="1:16" s="206" customFormat="1" ht="13.5" customHeight="1">
      <c r="A103" s="204"/>
      <c r="B103" s="212" t="s">
        <v>152</v>
      </c>
      <c r="C103" s="205"/>
      <c r="D103" s="205"/>
      <c r="F103" s="207"/>
      <c r="G103" s="214" t="s">
        <v>237</v>
      </c>
      <c r="H103" s="208"/>
      <c r="I103" s="216" t="s">
        <v>153</v>
      </c>
      <c r="J103" s="209"/>
      <c r="K103" s="209"/>
      <c r="L103" s="209"/>
      <c r="M103" s="209"/>
      <c r="N103" s="209"/>
      <c r="P103" s="210"/>
    </row>
    <row r="104" spans="1:14" ht="4.5" customHeight="1">
      <c r="A104" s="179"/>
      <c r="B104" s="180"/>
      <c r="C104" s="180"/>
      <c r="D104" s="180"/>
      <c r="E104" s="183"/>
      <c r="F104" s="182"/>
      <c r="G104" s="183"/>
      <c r="H104" s="183"/>
      <c r="I104" s="26"/>
      <c r="J104" s="26"/>
      <c r="K104" s="26"/>
      <c r="L104" s="26"/>
      <c r="M104" s="26"/>
      <c r="N104" s="26"/>
    </row>
    <row r="105" spans="1:255" ht="18" customHeight="1">
      <c r="A105" s="136" t="s">
        <v>154</v>
      </c>
      <c r="B105" s="53"/>
      <c r="C105" s="184"/>
      <c r="D105" s="276"/>
      <c r="E105" s="181" t="s">
        <v>155</v>
      </c>
      <c r="F105" s="182"/>
      <c r="G105" s="74"/>
      <c r="H105" s="183"/>
      <c r="I105" s="185">
        <f>SUM(B105*D105*G105)</f>
        <v>0</v>
      </c>
      <c r="J105" s="26"/>
      <c r="K105" s="186">
        <f>IF(SUM(I46*D19)&lt;=99.99%,SUM(I46*D19),M48)</f>
        <v>0</v>
      </c>
      <c r="L105" s="26" t="s">
        <v>156</v>
      </c>
      <c r="M105" s="26"/>
      <c r="N105" s="280">
        <f>IF(ISBLANK(B105),"",ROUND(IU105,2))</f>
      </c>
      <c r="O105" s="280"/>
      <c r="IU105">
        <f>IF(ISBLANK(B105),"",SUM(I105-(I105*K105)))</f>
      </c>
    </row>
    <row r="106" spans="1:255" ht="18" customHeight="1">
      <c r="A106" s="136" t="s">
        <v>157</v>
      </c>
      <c r="B106" s="53"/>
      <c r="C106" s="184"/>
      <c r="D106" s="276"/>
      <c r="E106" s="181" t="s">
        <v>155</v>
      </c>
      <c r="F106" s="182"/>
      <c r="G106" s="187">
        <f>G105</f>
        <v>0</v>
      </c>
      <c r="H106" s="183"/>
      <c r="I106" s="185">
        <f>SUM(B106*D106*G106)</f>
        <v>0</v>
      </c>
      <c r="J106" s="26"/>
      <c r="K106" s="186">
        <f>IF(SUM(I60*D56)&lt;=99.99%,SUM(I60*D56),M62)</f>
        <v>0</v>
      </c>
      <c r="L106" s="26" t="s">
        <v>156</v>
      </c>
      <c r="M106" s="26"/>
      <c r="N106" s="280">
        <f>IF(ISBLANK(B106),"",ROUND(IU106,2))</f>
      </c>
      <c r="O106" s="280"/>
      <c r="IU106">
        <f>IF(ISBLANK(B106),"",SUM(I106-(I106*K106)))</f>
      </c>
    </row>
    <row r="107" spans="1:255" ht="18" customHeight="1">
      <c r="A107" s="275" t="s">
        <v>258</v>
      </c>
      <c r="B107" s="53"/>
      <c r="C107" s="184"/>
      <c r="D107" s="276"/>
      <c r="E107" s="181" t="s">
        <v>155</v>
      </c>
      <c r="F107" s="182"/>
      <c r="G107" s="187">
        <f>G105</f>
        <v>0</v>
      </c>
      <c r="H107" s="183"/>
      <c r="I107" s="185">
        <f>SUM(B107*D107*G107)</f>
        <v>0</v>
      </c>
      <c r="J107" s="26"/>
      <c r="K107" s="277"/>
      <c r="L107" s="26" t="s">
        <v>156</v>
      </c>
      <c r="M107" s="26"/>
      <c r="N107" s="280">
        <f>IF(ISBLANK(B107),"",ROUND(IU107,2))</f>
      </c>
      <c r="O107" s="280"/>
      <c r="IU107">
        <f>IF(ISBLANK(B107),"",SUM(I107-(I107*K107)))</f>
      </c>
    </row>
    <row r="108" spans="1:255" ht="18" customHeight="1">
      <c r="A108" s="136" t="s">
        <v>158</v>
      </c>
      <c r="B108" s="53"/>
      <c r="C108" s="184"/>
      <c r="D108" s="276"/>
      <c r="E108" s="181" t="s">
        <v>155</v>
      </c>
      <c r="F108" s="182"/>
      <c r="G108" s="187">
        <f>G105</f>
        <v>0</v>
      </c>
      <c r="H108" s="183"/>
      <c r="I108" s="185">
        <f>SUM(B108*D108*G108)</f>
        <v>0</v>
      </c>
      <c r="J108" s="26"/>
      <c r="K108" s="186">
        <f>IF(SUM(I77*D67)&lt;=99.99%,SUM(I77*D67),M79)</f>
        <v>0</v>
      </c>
      <c r="L108" s="26" t="s">
        <v>156</v>
      </c>
      <c r="M108" s="26"/>
      <c r="N108" s="280">
        <f>IF(ISBLANK(B108),"",ROUND(IU108,2))</f>
      </c>
      <c r="O108" s="280"/>
      <c r="IU108">
        <f>IF(ISBLANK(B108),"",SUM(I108-(I108*K108)))</f>
      </c>
    </row>
    <row r="109" spans="1:255" ht="18" customHeight="1">
      <c r="A109" s="136" t="s">
        <v>159</v>
      </c>
      <c r="B109" s="53"/>
      <c r="C109" s="184"/>
      <c r="D109" s="276"/>
      <c r="E109" s="181" t="s">
        <v>155</v>
      </c>
      <c r="F109" s="182"/>
      <c r="G109" s="187">
        <f>G105</f>
        <v>0</v>
      </c>
      <c r="H109" s="183"/>
      <c r="I109" s="185">
        <f>SUM(B109*D109*G109)</f>
        <v>0</v>
      </c>
      <c r="J109" s="26"/>
      <c r="K109" s="186">
        <f>IF(SUM(I94*D84)&lt;=99.99%,SUM(I94*D84),M96)</f>
        <v>0</v>
      </c>
      <c r="L109" s="26" t="s">
        <v>156</v>
      </c>
      <c r="M109" s="26"/>
      <c r="N109" s="280">
        <f>IF(ISBLANK(B109),"",ROUND(IU109,2))</f>
      </c>
      <c r="O109" s="280"/>
      <c r="IU109">
        <f>IF(ISBLANK(B109),"",SUM(I109-(I109*K109)))</f>
      </c>
    </row>
    <row r="110" spans="1:15" ht="7.5" customHeight="1">
      <c r="A110" s="309" t="s">
        <v>259</v>
      </c>
      <c r="B110" s="122"/>
      <c r="C110" s="122"/>
      <c r="D110" s="122"/>
      <c r="E110" s="123"/>
      <c r="F110" s="124"/>
      <c r="G110" s="123"/>
      <c r="H110" s="120"/>
      <c r="K110" s="24"/>
      <c r="N110" s="281"/>
      <c r="O110" s="281"/>
    </row>
    <row r="111" spans="1:15" ht="16.5" customHeight="1">
      <c r="A111" s="119"/>
      <c r="C111" s="122"/>
      <c r="D111" s="122"/>
      <c r="E111" s="123"/>
      <c r="F111" s="124"/>
      <c r="G111" s="123"/>
      <c r="H111" s="120"/>
      <c r="K111" s="24" t="s">
        <v>190</v>
      </c>
      <c r="N111" s="280">
        <f>SUM(N105:N109)</f>
        <v>0</v>
      </c>
      <c r="O111" s="280"/>
    </row>
    <row r="291" ht="15" customHeight="1"/>
  </sheetData>
  <sheetProtection password="CE35" sheet="1" selectLockedCells="1"/>
  <mergeCells count="76">
    <mergeCell ref="M24:O24"/>
    <mergeCell ref="I25:K25"/>
    <mergeCell ref="M28:O28"/>
    <mergeCell ref="M27:O27"/>
    <mergeCell ref="M25:O25"/>
    <mergeCell ref="I84:O84"/>
    <mergeCell ref="M29:O29"/>
    <mergeCell ref="I35:K35"/>
    <mergeCell ref="I36:K36"/>
    <mergeCell ref="H7:J7"/>
    <mergeCell ref="H8:I8"/>
    <mergeCell ref="I27:K27"/>
    <mergeCell ref="C11:J11"/>
    <mergeCell ref="I19:O19"/>
    <mergeCell ref="L10:N10"/>
    <mergeCell ref="C10:J10"/>
    <mergeCell ref="L11:N11"/>
    <mergeCell ref="M23:O23"/>
    <mergeCell ref="M22:O22"/>
    <mergeCell ref="B9:D9"/>
    <mergeCell ref="H9:J9"/>
    <mergeCell ref="I32:K32"/>
    <mergeCell ref="I28:K28"/>
    <mergeCell ref="I29:K29"/>
    <mergeCell ref="I22:K22"/>
    <mergeCell ref="I23:K23"/>
    <mergeCell ref="I24:K24"/>
    <mergeCell ref="M7:O7"/>
    <mergeCell ref="L9:O9"/>
    <mergeCell ref="I39:O39"/>
    <mergeCell ref="I38:O38"/>
    <mergeCell ref="M37:O37"/>
    <mergeCell ref="M36:O36"/>
    <mergeCell ref="M35:O35"/>
    <mergeCell ref="M33:O33"/>
    <mergeCell ref="M32:O32"/>
    <mergeCell ref="I30:K30"/>
    <mergeCell ref="M30:O30"/>
    <mergeCell ref="A45:O45"/>
    <mergeCell ref="A44:O44"/>
    <mergeCell ref="A43:O43"/>
    <mergeCell ref="A42:O42"/>
    <mergeCell ref="I33:K33"/>
    <mergeCell ref="L40:N40"/>
    <mergeCell ref="I37:K37"/>
    <mergeCell ref="M70:O70"/>
    <mergeCell ref="M69:O69"/>
    <mergeCell ref="I67:O67"/>
    <mergeCell ref="B41:O41"/>
    <mergeCell ref="I56:O56"/>
    <mergeCell ref="I58:O58"/>
    <mergeCell ref="I69:K69"/>
    <mergeCell ref="I70:K70"/>
    <mergeCell ref="N111:O111"/>
    <mergeCell ref="N110:O110"/>
    <mergeCell ref="N109:O109"/>
    <mergeCell ref="N108:O108"/>
    <mergeCell ref="N106:O106"/>
    <mergeCell ref="N105:O105"/>
    <mergeCell ref="N107:O107"/>
    <mergeCell ref="I92:O92"/>
    <mergeCell ref="I91:O91"/>
    <mergeCell ref="I90:O90"/>
    <mergeCell ref="M88:O88"/>
    <mergeCell ref="M87:O87"/>
    <mergeCell ref="M86:O86"/>
    <mergeCell ref="I89:K89"/>
    <mergeCell ref="I86:K86"/>
    <mergeCell ref="I87:K87"/>
    <mergeCell ref="I88:K88"/>
    <mergeCell ref="I75:O75"/>
    <mergeCell ref="I74:O74"/>
    <mergeCell ref="I73:O73"/>
    <mergeCell ref="M71:O71"/>
    <mergeCell ref="I71:K71"/>
    <mergeCell ref="I72:K72"/>
  </mergeCells>
  <conditionalFormatting sqref="N46">
    <cfRule type="expression" priority="7" dxfId="4" stopIfTrue="1">
      <formula>IF(SUM($D$19*$I$46)&lt;100%,1,0)</formula>
    </cfRule>
  </conditionalFormatting>
  <conditionalFormatting sqref="N60">
    <cfRule type="expression" priority="8" dxfId="1" stopIfTrue="1">
      <formula>IF(SUM($D$56*$I$60)&lt;100%,1,0)</formula>
    </cfRule>
  </conditionalFormatting>
  <conditionalFormatting sqref="N77">
    <cfRule type="expression" priority="9" dxfId="1" stopIfTrue="1">
      <formula>IF(SUM($D$67*$I$77)&lt;100%,1,0)</formula>
    </cfRule>
  </conditionalFormatting>
  <conditionalFormatting sqref="N94">
    <cfRule type="expression" priority="10" dxfId="1" stopIfTrue="1">
      <formula>IF(SUM($D$84*$I$94)&lt;100%,1,0)</formula>
    </cfRule>
  </conditionalFormatting>
  <conditionalFormatting sqref="B106">
    <cfRule type="expression" priority="1" dxfId="0" stopIfTrue="1">
      <formula>IF(SUM(B106)&gt;B105/3,1,0)</formula>
    </cfRule>
  </conditionalFormatting>
  <dataValidations count="25">
    <dataValidation type="custom" allowBlank="1" showInputMessage="1" showErrorMessage="1" promptTitle="Streifenfundament" sqref="J20">
      <formula1>I23</formula1>
    </dataValidation>
    <dataValidation type="list" allowBlank="1" showInputMessage="1" showErrorMessage="1" sqref="I22:K22 I69:K69 I86:K86">
      <formula1>"-,Streifenfundament,Punktfundament,Platte"</formula1>
    </dataValidation>
    <dataValidation type="list" allowBlank="1" showInputMessage="1" showErrorMessage="1" sqref="I23:K23 M86 M69">
      <formula1>"-,Beton,Ziegel,Naturstein"</formula1>
    </dataValidation>
    <dataValidation type="list" allowBlank="1" showInputMessage="1" showErrorMessage="1" sqref="I24:K24">
      <formula1>"-,Kantholz,Blockbauweise"</formula1>
    </dataValidation>
    <dataValidation type="list" allowBlank="1" showInputMessage="1" showErrorMessage="1" sqref="I25:K25">
      <formula1>"-,Ziegel,Hohlblocksteine"</formula1>
    </dataValidation>
    <dataValidation type="list" allowBlank="1" showInputMessage="1" showErrorMessage="1" sqref="I28:K28 M70 M87">
      <formula1>"-,Glaswolle,Styropor"</formula1>
    </dataValidation>
    <dataValidation type="list" allowBlank="1" showInputMessage="1" showErrorMessage="1" sqref="I29:K29 I71:K71 I88:K88">
      <formula1>"-,Pultdach,Satteldach,Flachdach"</formula1>
    </dataValidation>
    <dataValidation type="list" allowBlank="1" showInputMessage="1" showErrorMessage="1" sqref="I32:K32">
      <formula1>"-,Pappe,Blech,Ziegel,Welleternit,Bitumenschindeln"</formula1>
    </dataValidation>
    <dataValidation type="list" allowBlank="1" showInputMessage="1" showErrorMessage="1" sqref="I33:K33 M71 M88">
      <formula1>"-,Eisenblech,Zinkrinnen,Holz,Kunststoff"</formula1>
    </dataValidation>
    <dataValidation type="list" allowBlank="1" showInputMessage="1" showErrorMessage="1" sqref="I36:K36">
      <formula1>"-,Nut und Feder,Presspappe,Putz"</formula1>
    </dataValidation>
    <dataValidation type="list" allowBlank="1" showInputMessage="1" showErrorMessage="1" sqref="I37:K37">
      <formula1>"-,Bretter,Nut und Feder,Presspappe"</formula1>
    </dataValidation>
    <dataValidation allowBlank="1" showInputMessage="1" showErrorMessage="1" prompt="Bitte geben Sie hier das Alter des Gartenhauses ein." sqref="D19"/>
    <dataValidation allowBlank="1" showInputMessage="1" showErrorMessage="1" prompt="Bitte geben Sie hier das Alter des(der) Anbau(ten) ein." sqref="D67"/>
    <dataValidation allowBlank="1" showInputMessage="1" showErrorMessage="1" prompt="Bitte geben Sie hier das Alter des(der) Nebenbau(ten) ein." sqref="D84"/>
    <dataValidation allowBlank="1" showInputMessage="1" showErrorMessage="1" prompt="Bitte geben Sie hier das Alter des überdachten Freisitz ein." sqref="D56"/>
    <dataValidation type="list" allowBlank="1" showInputMessage="1" showErrorMessage="1" sqref="I30:K30 I57">
      <formula1>"-,ja,nein"</formula1>
    </dataValidation>
    <dataValidation type="decimal" allowBlank="1" showInputMessage="1" showErrorMessage="1" prompt="Ein Restwert darf nur angesezt werden, wenn er durch einen überdurchschnittlich guten Zustand der Laube begründbar ist." error="Der Restwert ist auf max. 50% begrenzt!" sqref="N46">
      <formula1>0</formula1>
      <formula2>50</formula2>
    </dataValidation>
    <dataValidation type="list" allowBlank="1" showInputMessage="1" showErrorMessage="1" sqref="I27:K27 I70:K70 I87:K87">
      <formula1>"-,Senkr.Bretter verlattet,Wasserschlagbretter,Nut / Feder,Putz"</formula1>
    </dataValidation>
    <dataValidation type="list" allowBlank="1" showInputMessage="1" showErrorMessage="1" sqref="I35:K35 I72:K72 I89:K89">
      <formula1>"-,Bretter,Langriemen,Beton,Ziegel,Fliesen"</formula1>
    </dataValidation>
    <dataValidation allowBlank="1" showErrorMessage="1" prompt="&#10;&#10;" sqref="N110:O110"/>
    <dataValidation type="decimal" allowBlank="1" showInputMessage="1" showErrorMessage="1" prompt="Ein Restwert darf nur angesezt werden, wenn er durch einen überdurchschnittlich guten Zustand der Nebenbauten begründbar ist." error="Der Restwert ist auf max. 50% begrenzt!" sqref="N94">
      <formula1>0</formula1>
      <formula2>50</formula2>
    </dataValidation>
    <dataValidation type="decimal" allowBlank="1" showInputMessage="1" showErrorMessage="1" prompt="Ein Restwert darf nur angesezt werden, wenn er durch einen überdurchschnittlich guten Zustand der Anbauten begründbar ist." error="Der Restwert ist auf max. 50% begrenzt!" sqref="N77">
      <formula1>0</formula1>
      <formula2>50</formula2>
    </dataValidation>
    <dataValidation type="decimal" allowBlank="1" showInputMessage="1" showErrorMessage="1" prompt="Ein Restwert darf nur angesezt werden, wenn er durch einen überdurchschnittlich guten Zustand der Laube/überdachter Freisitz begründbar ist." error="Der Restwert ist auf max. 50% begrenzt!" sqref="N60">
      <formula1>0</formula1>
      <formula2>50</formula2>
    </dataValidation>
    <dataValidation allowBlank="1" showInputMessage="1" showErrorMessage="1" prompt="Bitte Art der besonderen Baulichkeit(en) angeben!" sqref="A107"/>
    <dataValidation allowBlank="1" showInputMessage="1" showErrorMessage="1" prompt="max. 1/3 des Normalherstellungswertes der Laube." sqref="B106"/>
  </dataValidations>
  <printOptions/>
  <pageMargins left="0.3" right="0.13" top="0.59" bottom="0.28" header="0.22"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H81"/>
  <sheetViews>
    <sheetView showGridLines="0" zoomScalePageLayoutView="0" workbookViewId="0" topLeftCell="A1">
      <pane ySplit="5" topLeftCell="A6" activePane="bottomLeft" state="frozen"/>
      <selection pane="topLeft" activeCell="F42" sqref="F42"/>
      <selection pane="bottomLeft" activeCell="B6" sqref="B6"/>
    </sheetView>
  </sheetViews>
  <sheetFormatPr defaultColWidth="0" defaultRowHeight="12.75" zeroHeight="1"/>
  <cols>
    <col min="1" max="1" width="18.7109375" style="0" customWidth="1"/>
    <col min="2" max="2" width="6.140625" style="0" customWidth="1"/>
    <col min="3" max="3" width="7.00390625" style="0" customWidth="1"/>
    <col min="4" max="4" width="38.28125" style="0" customWidth="1"/>
    <col min="5" max="5" width="7.8515625" style="0" customWidth="1"/>
    <col min="6" max="6" width="7.140625" style="0" customWidth="1"/>
    <col min="7" max="7" width="9.28125" style="0" customWidth="1"/>
    <col min="8" max="8" width="16.28125" style="0" hidden="1" customWidth="1"/>
    <col min="9" max="254" width="11.421875" style="0" hidden="1" customWidth="1"/>
    <col min="255" max="255" width="7.8515625" style="0" hidden="1" customWidth="1"/>
    <col min="256" max="16384" width="14.57421875" style="0" hidden="1" customWidth="1"/>
  </cols>
  <sheetData>
    <row r="1" spans="1:7" ht="21" customHeight="1">
      <c r="A1" s="1"/>
      <c r="B1" s="1"/>
      <c r="C1" s="1"/>
      <c r="D1" s="28"/>
      <c r="E1" s="1"/>
      <c r="F1" s="1"/>
      <c r="G1" s="1"/>
    </row>
    <row r="2" spans="1:7" ht="20.25" customHeight="1">
      <c r="A2" s="232" t="s">
        <v>191</v>
      </c>
      <c r="B2" s="1"/>
      <c r="C2" s="219" t="s">
        <v>246</v>
      </c>
      <c r="D2" s="220">
        <f>Gartenlaube!H7</f>
        <v>0</v>
      </c>
      <c r="E2" s="219" t="s">
        <v>99</v>
      </c>
      <c r="F2" s="211">
        <f>Gartenlaube!M7</f>
        <v>0</v>
      </c>
      <c r="G2" s="1"/>
    </row>
    <row r="3" spans="1:7" ht="21" customHeight="1">
      <c r="A3" s="253" t="s">
        <v>50</v>
      </c>
      <c r="B3" s="1"/>
      <c r="C3" s="1"/>
      <c r="D3" s="1"/>
      <c r="E3" s="1"/>
      <c r="F3" s="1"/>
      <c r="G3" s="1"/>
    </row>
    <row r="4" spans="1:8" ht="12.75">
      <c r="A4" s="7" t="s">
        <v>51</v>
      </c>
      <c r="B4" s="3" t="s">
        <v>1</v>
      </c>
      <c r="C4" s="3" t="s">
        <v>2</v>
      </c>
      <c r="D4" s="3" t="s">
        <v>3</v>
      </c>
      <c r="E4" s="3" t="s">
        <v>4</v>
      </c>
      <c r="F4" s="5" t="s">
        <v>48</v>
      </c>
      <c r="G4" s="3" t="s">
        <v>5</v>
      </c>
      <c r="H4" s="8"/>
    </row>
    <row r="5" spans="1:8" ht="12.75">
      <c r="A5" s="10"/>
      <c r="B5" s="4"/>
      <c r="C5" s="4"/>
      <c r="D5" s="4" t="s">
        <v>52</v>
      </c>
      <c r="E5" s="6" t="s">
        <v>6</v>
      </c>
      <c r="F5" s="8" t="s">
        <v>49</v>
      </c>
      <c r="G5" s="4"/>
      <c r="H5" s="14"/>
    </row>
    <row r="6" spans="1:8" ht="19.5" customHeight="1">
      <c r="A6" s="62" t="s">
        <v>53</v>
      </c>
      <c r="B6" s="257"/>
      <c r="C6" s="250" t="s">
        <v>26</v>
      </c>
      <c r="D6" s="245"/>
      <c r="E6" s="46"/>
      <c r="F6" s="45"/>
      <c r="G6" s="32">
        <f>IF(ISBLANK(B6),"",ROUND(H6,2))</f>
      </c>
      <c r="H6" s="15">
        <f>IF(ISBLANK(B6),"",SUM(E6-(E6*F6))*B6)</f>
      </c>
    </row>
    <row r="7" spans="1:8" ht="19.5" customHeight="1">
      <c r="A7" s="63"/>
      <c r="B7" s="257"/>
      <c r="C7" s="250" t="s">
        <v>26</v>
      </c>
      <c r="D7" s="245"/>
      <c r="E7" s="46"/>
      <c r="F7" s="45"/>
      <c r="G7" s="32">
        <f aca="true" t="shared" si="0" ref="G7:G38">IF(ISBLANK(B7),"",ROUND(H7,2))</f>
      </c>
      <c r="H7" s="15">
        <f aca="true" t="shared" si="1" ref="H7:H38">IF(ISBLANK(B7),"",SUM(E7-(E7*F7))*B7)</f>
      </c>
    </row>
    <row r="8" spans="1:8" ht="19.5" customHeight="1">
      <c r="A8" s="63"/>
      <c r="B8" s="257"/>
      <c r="C8" s="250" t="s">
        <v>26</v>
      </c>
      <c r="D8" s="245"/>
      <c r="E8" s="46"/>
      <c r="F8" s="45"/>
      <c r="G8" s="32">
        <f t="shared" si="0"/>
      </c>
      <c r="H8" s="15">
        <f t="shared" si="1"/>
      </c>
    </row>
    <row r="9" spans="1:8" ht="19.5" customHeight="1">
      <c r="A9" s="63"/>
      <c r="B9" s="257"/>
      <c r="C9" s="250" t="s">
        <v>26</v>
      </c>
      <c r="D9" s="245"/>
      <c r="E9" s="46"/>
      <c r="F9" s="45"/>
      <c r="G9" s="32">
        <f t="shared" si="0"/>
      </c>
      <c r="H9" s="15">
        <f t="shared" si="1"/>
      </c>
    </row>
    <row r="10" spans="1:8" ht="19.5" customHeight="1">
      <c r="A10" s="63"/>
      <c r="B10" s="257"/>
      <c r="C10" s="250" t="s">
        <v>26</v>
      </c>
      <c r="D10" s="245"/>
      <c r="E10" s="46"/>
      <c r="F10" s="45"/>
      <c r="G10" s="32">
        <f t="shared" si="0"/>
      </c>
      <c r="H10" s="15">
        <f t="shared" si="1"/>
      </c>
    </row>
    <row r="11" spans="1:8" ht="19.5" customHeight="1" thickBot="1">
      <c r="A11" s="64"/>
      <c r="B11" s="258"/>
      <c r="C11" s="247" t="s">
        <v>26</v>
      </c>
      <c r="D11" s="248"/>
      <c r="E11" s="48"/>
      <c r="F11" s="50"/>
      <c r="G11" s="33">
        <f t="shared" si="0"/>
      </c>
      <c r="H11" s="15">
        <f t="shared" si="1"/>
      </c>
    </row>
    <row r="12" spans="1:8" ht="19.5" customHeight="1">
      <c r="A12" s="65" t="s">
        <v>54</v>
      </c>
      <c r="B12" s="249"/>
      <c r="C12" s="260" t="s">
        <v>11</v>
      </c>
      <c r="D12" s="263"/>
      <c r="E12" s="54"/>
      <c r="F12" s="55"/>
      <c r="G12" s="34">
        <f t="shared" si="0"/>
      </c>
      <c r="H12" s="15">
        <f t="shared" si="1"/>
      </c>
    </row>
    <row r="13" spans="1:8" ht="19.5" customHeight="1">
      <c r="A13" s="63"/>
      <c r="B13" s="243"/>
      <c r="C13" s="244" t="s">
        <v>11</v>
      </c>
      <c r="D13" s="245"/>
      <c r="E13" s="39"/>
      <c r="F13" s="58"/>
      <c r="G13" s="32">
        <f t="shared" si="0"/>
      </c>
      <c r="H13" s="15">
        <f t="shared" si="1"/>
      </c>
    </row>
    <row r="14" spans="1:8" ht="19.5" customHeight="1" thickBot="1">
      <c r="A14" s="64"/>
      <c r="B14" s="248"/>
      <c r="C14" s="254" t="s">
        <v>11</v>
      </c>
      <c r="D14" s="265"/>
      <c r="E14" s="51"/>
      <c r="F14" s="50"/>
      <c r="G14" s="33">
        <f t="shared" si="0"/>
      </c>
      <c r="H14" s="15">
        <f t="shared" si="1"/>
      </c>
    </row>
    <row r="15" spans="1:8" ht="19.5" customHeight="1">
      <c r="A15" s="65" t="s">
        <v>55</v>
      </c>
      <c r="B15" s="259"/>
      <c r="C15" s="251" t="s">
        <v>149</v>
      </c>
      <c r="D15" s="251"/>
      <c r="E15" s="44"/>
      <c r="F15" s="47"/>
      <c r="G15" s="34">
        <f t="shared" si="0"/>
      </c>
      <c r="H15" s="15">
        <f t="shared" si="1"/>
      </c>
    </row>
    <row r="16" spans="1:8" ht="19.5" customHeight="1">
      <c r="A16" s="65" t="s">
        <v>56</v>
      </c>
      <c r="B16" s="257"/>
      <c r="C16" s="245" t="s">
        <v>149</v>
      </c>
      <c r="D16" s="245"/>
      <c r="E16" s="46"/>
      <c r="F16" s="45"/>
      <c r="G16" s="32">
        <f t="shared" si="0"/>
      </c>
      <c r="H16" s="15">
        <f t="shared" si="1"/>
      </c>
    </row>
    <row r="17" spans="1:8" ht="19.5" customHeight="1">
      <c r="A17" s="68"/>
      <c r="B17" s="257"/>
      <c r="C17" s="245" t="s">
        <v>149</v>
      </c>
      <c r="D17" s="245"/>
      <c r="E17" s="46"/>
      <c r="F17" s="45"/>
      <c r="G17" s="32">
        <f t="shared" si="0"/>
      </c>
      <c r="H17" s="15">
        <f t="shared" si="1"/>
      </c>
    </row>
    <row r="18" spans="1:8" ht="19.5" customHeight="1" thickBot="1">
      <c r="A18" s="66"/>
      <c r="B18" s="258"/>
      <c r="C18" s="248" t="s">
        <v>149</v>
      </c>
      <c r="D18" s="248"/>
      <c r="E18" s="48"/>
      <c r="F18" s="50"/>
      <c r="G18" s="33">
        <f t="shared" si="0"/>
      </c>
      <c r="H18" s="15">
        <f t="shared" si="1"/>
      </c>
    </row>
    <row r="19" spans="1:8" ht="19.5" customHeight="1">
      <c r="A19" s="65" t="s">
        <v>57</v>
      </c>
      <c r="B19" s="259"/>
      <c r="C19" s="250" t="s">
        <v>26</v>
      </c>
      <c r="D19" s="263"/>
      <c r="E19" s="54"/>
      <c r="F19" s="47"/>
      <c r="G19" s="34">
        <f t="shared" si="0"/>
      </c>
      <c r="H19" s="15">
        <f t="shared" si="1"/>
      </c>
    </row>
    <row r="20" spans="1:8" ht="19.5" customHeight="1">
      <c r="A20" s="65" t="s">
        <v>58</v>
      </c>
      <c r="B20" s="257"/>
      <c r="C20" s="244" t="s">
        <v>26</v>
      </c>
      <c r="D20" s="245"/>
      <c r="E20" s="46"/>
      <c r="F20" s="45"/>
      <c r="G20" s="32">
        <f t="shared" si="0"/>
      </c>
      <c r="H20" s="15">
        <f t="shared" si="1"/>
      </c>
    </row>
    <row r="21" spans="1:8" ht="19.5" customHeight="1">
      <c r="A21" s="68"/>
      <c r="B21" s="257"/>
      <c r="C21" s="244" t="s">
        <v>26</v>
      </c>
      <c r="D21" s="245"/>
      <c r="E21" s="46"/>
      <c r="F21" s="45"/>
      <c r="G21" s="32">
        <f t="shared" si="0"/>
      </c>
      <c r="H21" s="15">
        <f t="shared" si="1"/>
      </c>
    </row>
    <row r="22" spans="1:8" ht="19.5" customHeight="1" thickBot="1">
      <c r="A22" s="66"/>
      <c r="B22" s="258"/>
      <c r="C22" s="247" t="s">
        <v>26</v>
      </c>
      <c r="D22" s="248"/>
      <c r="E22" s="48"/>
      <c r="F22" s="50"/>
      <c r="G22" s="33">
        <f t="shared" si="0"/>
      </c>
      <c r="H22" s="15">
        <f t="shared" si="1"/>
      </c>
    </row>
    <row r="23" spans="1:8" ht="19.5" customHeight="1">
      <c r="A23" s="65" t="s">
        <v>59</v>
      </c>
      <c r="B23" s="259"/>
      <c r="C23" s="251" t="s">
        <v>149</v>
      </c>
      <c r="D23" s="251"/>
      <c r="E23" s="44"/>
      <c r="F23" s="47"/>
      <c r="G23" s="34">
        <f t="shared" si="0"/>
      </c>
      <c r="H23" s="15">
        <f t="shared" si="1"/>
      </c>
    </row>
    <row r="24" spans="1:8" ht="19.5" customHeight="1">
      <c r="A24" s="70" t="s">
        <v>60</v>
      </c>
      <c r="B24" s="257"/>
      <c r="C24" s="251" t="s">
        <v>149</v>
      </c>
      <c r="D24" s="245"/>
      <c r="E24" s="46"/>
      <c r="F24" s="45"/>
      <c r="G24" s="32">
        <f t="shared" si="0"/>
      </c>
      <c r="H24" s="15">
        <f t="shared" si="1"/>
      </c>
    </row>
    <row r="25" spans="1:8" ht="19.5" customHeight="1">
      <c r="A25" s="68"/>
      <c r="B25" s="257"/>
      <c r="C25" s="251" t="s">
        <v>149</v>
      </c>
      <c r="D25" s="245"/>
      <c r="E25" s="46"/>
      <c r="F25" s="45"/>
      <c r="G25" s="32">
        <f t="shared" si="0"/>
      </c>
      <c r="H25" s="15">
        <f t="shared" si="1"/>
      </c>
    </row>
    <row r="26" spans="1:8" ht="19.5" customHeight="1" thickBot="1">
      <c r="A26" s="66"/>
      <c r="B26" s="258"/>
      <c r="C26" s="248" t="s">
        <v>149</v>
      </c>
      <c r="D26" s="248"/>
      <c r="E26" s="48"/>
      <c r="F26" s="50"/>
      <c r="G26" s="33">
        <f t="shared" si="0"/>
      </c>
      <c r="H26" s="15">
        <f t="shared" si="1"/>
      </c>
    </row>
    <row r="27" spans="1:8" ht="19.5" customHeight="1">
      <c r="A27" s="65" t="s">
        <v>61</v>
      </c>
      <c r="B27" s="259"/>
      <c r="C27" s="250" t="s">
        <v>40</v>
      </c>
      <c r="D27" s="251"/>
      <c r="E27" s="44"/>
      <c r="F27" s="47"/>
      <c r="G27" s="34">
        <f t="shared" si="0"/>
      </c>
      <c r="H27" s="15">
        <f t="shared" si="1"/>
      </c>
    </row>
    <row r="28" spans="1:8" ht="19.5" customHeight="1">
      <c r="A28" s="68"/>
      <c r="B28" s="257"/>
      <c r="C28" s="244" t="s">
        <v>40</v>
      </c>
      <c r="D28" s="245"/>
      <c r="E28" s="46"/>
      <c r="F28" s="45"/>
      <c r="G28" s="32">
        <f t="shared" si="0"/>
      </c>
      <c r="H28" s="15">
        <f t="shared" si="1"/>
      </c>
    </row>
    <row r="29" spans="1:8" ht="19.5" customHeight="1" thickBot="1">
      <c r="A29" s="66"/>
      <c r="B29" s="258"/>
      <c r="C29" s="247" t="s">
        <v>40</v>
      </c>
      <c r="D29" s="248"/>
      <c r="E29" s="48"/>
      <c r="F29" s="50"/>
      <c r="G29" s="33">
        <f t="shared" si="0"/>
      </c>
      <c r="H29" s="15">
        <f t="shared" si="1"/>
      </c>
    </row>
    <row r="30" spans="1:8" ht="19.5" customHeight="1">
      <c r="A30" s="65" t="s">
        <v>62</v>
      </c>
      <c r="B30" s="249"/>
      <c r="C30" s="244" t="s">
        <v>11</v>
      </c>
      <c r="D30" s="251"/>
      <c r="E30" s="44"/>
      <c r="F30" s="47"/>
      <c r="G30" s="34">
        <f t="shared" si="0"/>
      </c>
      <c r="H30" s="15">
        <f t="shared" si="1"/>
      </c>
    </row>
    <row r="31" spans="1:8" ht="19.5" customHeight="1">
      <c r="A31" s="68"/>
      <c r="B31" s="243"/>
      <c r="C31" s="244" t="s">
        <v>11</v>
      </c>
      <c r="D31" s="245"/>
      <c r="E31" s="46"/>
      <c r="F31" s="45"/>
      <c r="G31" s="32">
        <f t="shared" si="0"/>
      </c>
      <c r="H31" s="15">
        <f t="shared" si="1"/>
      </c>
    </row>
    <row r="32" spans="1:8" ht="19.5" customHeight="1" thickBot="1">
      <c r="A32" s="66"/>
      <c r="B32" s="248"/>
      <c r="C32" s="247" t="s">
        <v>11</v>
      </c>
      <c r="D32" s="248"/>
      <c r="E32" s="48"/>
      <c r="F32" s="50"/>
      <c r="G32" s="33">
        <f t="shared" si="0"/>
      </c>
      <c r="H32" s="15">
        <f t="shared" si="1"/>
      </c>
    </row>
    <row r="33" spans="1:8" ht="19.5" customHeight="1">
      <c r="A33" s="65" t="s">
        <v>63</v>
      </c>
      <c r="B33" s="249"/>
      <c r="C33" s="244" t="s">
        <v>11</v>
      </c>
      <c r="D33" s="245"/>
      <c r="E33" s="46"/>
      <c r="F33" s="47"/>
      <c r="G33" s="34">
        <f t="shared" si="0"/>
      </c>
      <c r="H33" s="15">
        <f t="shared" si="1"/>
      </c>
    </row>
    <row r="34" spans="1:8" ht="19.5" customHeight="1">
      <c r="A34" s="68"/>
      <c r="B34" s="243"/>
      <c r="C34" s="244" t="s">
        <v>11</v>
      </c>
      <c r="D34" s="245"/>
      <c r="E34" s="46"/>
      <c r="F34" s="45"/>
      <c r="G34" s="32">
        <f t="shared" si="0"/>
      </c>
      <c r="H34" s="15">
        <f t="shared" si="1"/>
      </c>
    </row>
    <row r="35" spans="1:8" ht="19.5" customHeight="1" thickBot="1">
      <c r="A35" s="66"/>
      <c r="B35" s="248"/>
      <c r="C35" s="247" t="s">
        <v>11</v>
      </c>
      <c r="D35" s="248"/>
      <c r="E35" s="48"/>
      <c r="F35" s="50"/>
      <c r="G35" s="33">
        <f t="shared" si="0"/>
      </c>
      <c r="H35" s="15">
        <f t="shared" si="1"/>
      </c>
    </row>
    <row r="36" spans="1:8" ht="19.5" customHeight="1">
      <c r="A36" s="65" t="s">
        <v>64</v>
      </c>
      <c r="B36" s="259"/>
      <c r="C36" s="250" t="s">
        <v>26</v>
      </c>
      <c r="D36" s="251"/>
      <c r="E36" s="44"/>
      <c r="F36" s="47"/>
      <c r="G36" s="34">
        <f t="shared" si="0"/>
      </c>
      <c r="H36" s="15">
        <f t="shared" si="1"/>
      </c>
    </row>
    <row r="37" spans="1:8" ht="19.5" customHeight="1">
      <c r="A37" s="68"/>
      <c r="B37" s="257"/>
      <c r="C37" s="250" t="s">
        <v>26</v>
      </c>
      <c r="D37" s="245"/>
      <c r="E37" s="46"/>
      <c r="F37" s="45"/>
      <c r="G37" s="32">
        <f t="shared" si="0"/>
      </c>
      <c r="H37" s="15">
        <f t="shared" si="1"/>
      </c>
    </row>
    <row r="38" spans="1:8" ht="19.5" customHeight="1">
      <c r="A38" s="69"/>
      <c r="B38" s="257"/>
      <c r="C38" s="250" t="s">
        <v>26</v>
      </c>
      <c r="D38" s="245"/>
      <c r="E38" s="46"/>
      <c r="F38" s="45"/>
      <c r="G38" s="32">
        <f t="shared" si="0"/>
      </c>
      <c r="H38" s="15">
        <f t="shared" si="1"/>
      </c>
    </row>
    <row r="39" ht="9" customHeight="1">
      <c r="A39" s="13"/>
    </row>
    <row r="40" spans="5:7" ht="15" customHeight="1">
      <c r="E40" s="29" t="s">
        <v>65</v>
      </c>
      <c r="F40" s="1"/>
      <c r="G40" s="36">
        <f>SUM(G6:G38)</f>
        <v>0</v>
      </c>
    </row>
    <row r="41" spans="1:7" ht="27.75" customHeight="1">
      <c r="A41" s="1"/>
      <c r="B41" s="1"/>
      <c r="C41" s="1"/>
      <c r="D41" s="28"/>
      <c r="E41" s="1"/>
      <c r="F41" s="1"/>
      <c r="G41" s="1"/>
    </row>
    <row r="42" spans="1:7" ht="21" customHeight="1">
      <c r="A42" s="1"/>
      <c r="B42" s="1"/>
      <c r="C42" s="1"/>
      <c r="D42" s="1"/>
      <c r="E42" s="1"/>
      <c r="F42" s="23"/>
      <c r="G42" s="266" t="s">
        <v>192</v>
      </c>
    </row>
    <row r="43" spans="1:7" ht="21" customHeight="1">
      <c r="A43" s="253" t="s">
        <v>66</v>
      </c>
      <c r="B43" s="1"/>
      <c r="C43" s="1"/>
      <c r="D43" s="1"/>
      <c r="E43" s="1"/>
      <c r="F43" s="1"/>
      <c r="G43" s="1"/>
    </row>
    <row r="44" spans="1:8" ht="12.75">
      <c r="A44" s="7" t="s">
        <v>51</v>
      </c>
      <c r="B44" s="3" t="s">
        <v>1</v>
      </c>
      <c r="C44" s="3" t="s">
        <v>2</v>
      </c>
      <c r="D44" s="3" t="s">
        <v>3</v>
      </c>
      <c r="E44" s="3" t="s">
        <v>4</v>
      </c>
      <c r="F44" s="5" t="s">
        <v>48</v>
      </c>
      <c r="G44" s="3" t="s">
        <v>5</v>
      </c>
      <c r="H44" s="8"/>
    </row>
    <row r="45" spans="1:8" ht="12.75">
      <c r="A45" s="10"/>
      <c r="B45" s="4"/>
      <c r="C45" s="4"/>
      <c r="D45" s="4" t="s">
        <v>52</v>
      </c>
      <c r="E45" s="6" t="s">
        <v>6</v>
      </c>
      <c r="F45" s="8" t="s">
        <v>49</v>
      </c>
      <c r="G45" s="4"/>
      <c r="H45" s="14"/>
    </row>
    <row r="46" spans="1:8" ht="18.75" customHeight="1">
      <c r="A46" s="62" t="s">
        <v>67</v>
      </c>
      <c r="B46" s="257"/>
      <c r="C46" s="250" t="s">
        <v>26</v>
      </c>
      <c r="D46" s="245"/>
      <c r="E46" s="46"/>
      <c r="F46" s="45"/>
      <c r="G46" s="32">
        <f aca="true" t="shared" si="2" ref="G46:G79">IF(ISBLANK(B46),"",ROUND(H46,2))</f>
      </c>
      <c r="H46" s="15">
        <f aca="true" t="shared" si="3" ref="H46:H79">IF(ISBLANK(B46),"",SUM(E46-(E46*F46))*B46)</f>
      </c>
    </row>
    <row r="47" spans="1:8" ht="18.75" customHeight="1">
      <c r="A47" s="63" t="s">
        <v>68</v>
      </c>
      <c r="B47" s="257"/>
      <c r="C47" s="250" t="s">
        <v>26</v>
      </c>
      <c r="D47" s="245"/>
      <c r="E47" s="46"/>
      <c r="F47" s="45"/>
      <c r="G47" s="32">
        <f t="shared" si="2"/>
      </c>
      <c r="H47" s="15">
        <f t="shared" si="3"/>
      </c>
    </row>
    <row r="48" spans="1:8" ht="18.75" customHeight="1">
      <c r="A48" s="63" t="s">
        <v>69</v>
      </c>
      <c r="B48" s="257"/>
      <c r="C48" s="250" t="s">
        <v>26</v>
      </c>
      <c r="D48" s="245"/>
      <c r="E48" s="46"/>
      <c r="F48" s="45"/>
      <c r="G48" s="32">
        <f t="shared" si="2"/>
      </c>
      <c r="H48" s="15">
        <f t="shared" si="3"/>
      </c>
    </row>
    <row r="49" spans="1:8" ht="18.75" customHeight="1">
      <c r="A49" s="63" t="s">
        <v>70</v>
      </c>
      <c r="B49" s="257"/>
      <c r="C49" s="250" t="s">
        <v>26</v>
      </c>
      <c r="D49" s="245"/>
      <c r="E49" s="46"/>
      <c r="F49" s="45"/>
      <c r="G49" s="32">
        <f t="shared" si="2"/>
      </c>
      <c r="H49" s="15">
        <f t="shared" si="3"/>
      </c>
    </row>
    <row r="50" spans="1:8" ht="18.75" customHeight="1">
      <c r="A50" s="63" t="s">
        <v>71</v>
      </c>
      <c r="B50" s="257"/>
      <c r="C50" s="250" t="s">
        <v>26</v>
      </c>
      <c r="D50" s="245"/>
      <c r="E50" s="46"/>
      <c r="F50" s="45"/>
      <c r="G50" s="32">
        <f t="shared" si="2"/>
      </c>
      <c r="H50" s="15">
        <f t="shared" si="3"/>
      </c>
    </row>
    <row r="51" spans="1:8" ht="18.75" customHeight="1" thickBot="1">
      <c r="A51" s="64"/>
      <c r="B51" s="258"/>
      <c r="C51" s="254" t="s">
        <v>26</v>
      </c>
      <c r="D51" s="248"/>
      <c r="E51" s="48"/>
      <c r="F51" s="50"/>
      <c r="G51" s="33">
        <f t="shared" si="2"/>
      </c>
      <c r="H51" s="15">
        <f t="shared" si="3"/>
      </c>
    </row>
    <row r="52" spans="1:8" ht="18.75" customHeight="1">
      <c r="A52" s="65" t="s">
        <v>72</v>
      </c>
      <c r="B52" s="259"/>
      <c r="C52" s="260" t="s">
        <v>40</v>
      </c>
      <c r="D52" s="261"/>
      <c r="E52" s="54"/>
      <c r="F52" s="55"/>
      <c r="G52" s="34">
        <f t="shared" si="2"/>
      </c>
      <c r="H52" s="15">
        <f t="shared" si="3"/>
      </c>
    </row>
    <row r="53" spans="1:8" ht="18.75" customHeight="1">
      <c r="A53" s="63" t="s">
        <v>74</v>
      </c>
      <c r="B53" s="257"/>
      <c r="C53" s="262" t="s">
        <v>40</v>
      </c>
      <c r="D53" s="245"/>
      <c r="E53" s="56"/>
      <c r="F53" s="57"/>
      <c r="G53" s="32">
        <f t="shared" si="2"/>
      </c>
      <c r="H53" s="15">
        <f t="shared" si="3"/>
      </c>
    </row>
    <row r="54" spans="1:8" ht="18.75" customHeight="1">
      <c r="A54" s="63" t="s">
        <v>73</v>
      </c>
      <c r="B54" s="257"/>
      <c r="C54" s="244" t="s">
        <v>40</v>
      </c>
      <c r="D54" s="245"/>
      <c r="E54" s="39"/>
      <c r="F54" s="58"/>
      <c r="G54" s="32">
        <f t="shared" si="2"/>
      </c>
      <c r="H54" s="15">
        <f t="shared" si="3"/>
      </c>
    </row>
    <row r="55" spans="1:8" ht="18.75" customHeight="1">
      <c r="A55" s="65"/>
      <c r="B55" s="257"/>
      <c r="C55" s="250" t="s">
        <v>40</v>
      </c>
      <c r="D55" s="245"/>
      <c r="E55" s="44"/>
      <c r="F55" s="47"/>
      <c r="G55" s="32">
        <f t="shared" si="2"/>
      </c>
      <c r="H55" s="15">
        <f t="shared" si="3"/>
      </c>
    </row>
    <row r="56" spans="1:8" ht="18.75" customHeight="1">
      <c r="A56" s="65"/>
      <c r="B56" s="257"/>
      <c r="C56" s="244" t="s">
        <v>40</v>
      </c>
      <c r="D56" s="245"/>
      <c r="E56" s="46"/>
      <c r="F56" s="45"/>
      <c r="G56" s="32">
        <f t="shared" si="2"/>
      </c>
      <c r="H56" s="15">
        <f t="shared" si="3"/>
      </c>
    </row>
    <row r="57" spans="1:8" ht="18.75" customHeight="1" thickBot="1">
      <c r="A57" s="66"/>
      <c r="B57" s="258"/>
      <c r="C57" s="247" t="s">
        <v>40</v>
      </c>
      <c r="D57" s="248"/>
      <c r="E57" s="48"/>
      <c r="F57" s="50"/>
      <c r="G57" s="33">
        <f t="shared" si="2"/>
      </c>
      <c r="H57" s="15">
        <f t="shared" si="3"/>
      </c>
    </row>
    <row r="58" spans="1:8" ht="18.75" customHeight="1">
      <c r="A58" s="65" t="s">
        <v>75</v>
      </c>
      <c r="B58" s="249"/>
      <c r="C58" s="250" t="s">
        <v>11</v>
      </c>
      <c r="D58" s="251"/>
      <c r="E58" s="41"/>
      <c r="F58" s="59"/>
      <c r="G58" s="34">
        <f t="shared" si="2"/>
      </c>
      <c r="H58" s="15">
        <f t="shared" si="3"/>
      </c>
    </row>
    <row r="59" spans="1:8" ht="18.75" customHeight="1">
      <c r="A59" s="65"/>
      <c r="B59" s="243"/>
      <c r="C59" s="250" t="s">
        <v>11</v>
      </c>
      <c r="D59" s="263"/>
      <c r="E59" s="54"/>
      <c r="F59" s="47"/>
      <c r="G59" s="32">
        <f t="shared" si="2"/>
      </c>
      <c r="H59" s="15">
        <f t="shared" si="3"/>
      </c>
    </row>
    <row r="60" spans="1:8" ht="18.75" customHeight="1">
      <c r="A60" s="67"/>
      <c r="B60" s="243"/>
      <c r="C60" s="244" t="s">
        <v>11</v>
      </c>
      <c r="D60" s="245"/>
      <c r="E60" s="46"/>
      <c r="F60" s="45"/>
      <c r="G60" s="32">
        <f t="shared" si="2"/>
      </c>
      <c r="H60" s="15">
        <f t="shared" si="3"/>
      </c>
    </row>
    <row r="61" spans="1:8" ht="18.75" customHeight="1" thickBot="1">
      <c r="A61" s="66"/>
      <c r="B61" s="248"/>
      <c r="C61" s="247" t="s">
        <v>11</v>
      </c>
      <c r="D61" s="248"/>
      <c r="E61" s="48"/>
      <c r="F61" s="50"/>
      <c r="G61" s="33">
        <f t="shared" si="2"/>
      </c>
      <c r="H61" s="15">
        <f t="shared" si="3"/>
      </c>
    </row>
    <row r="62" spans="1:8" ht="18.75" customHeight="1">
      <c r="A62" s="65" t="s">
        <v>76</v>
      </c>
      <c r="B62" s="259"/>
      <c r="C62" s="250" t="s">
        <v>26</v>
      </c>
      <c r="D62" s="251"/>
      <c r="E62" s="41"/>
      <c r="F62" s="59"/>
      <c r="G62" s="34">
        <f t="shared" si="2"/>
      </c>
      <c r="H62" s="15">
        <f t="shared" si="3"/>
      </c>
    </row>
    <row r="63" spans="1:8" ht="18.75" customHeight="1">
      <c r="A63" s="67"/>
      <c r="B63" s="257"/>
      <c r="C63" s="250" t="s">
        <v>26</v>
      </c>
      <c r="D63" s="251"/>
      <c r="E63" s="44"/>
      <c r="F63" s="47"/>
      <c r="G63" s="32">
        <f t="shared" si="2"/>
      </c>
      <c r="H63" s="15">
        <f t="shared" si="3"/>
      </c>
    </row>
    <row r="64" spans="1:8" ht="18.75" customHeight="1">
      <c r="A64" s="65" t="s">
        <v>193</v>
      </c>
      <c r="B64" s="257"/>
      <c r="C64" s="250" t="s">
        <v>26</v>
      </c>
      <c r="D64" s="245"/>
      <c r="E64" s="46"/>
      <c r="F64" s="45"/>
      <c r="G64" s="32">
        <f t="shared" si="2"/>
      </c>
      <c r="H64" s="15">
        <f t="shared" si="3"/>
      </c>
    </row>
    <row r="65" spans="1:8" ht="18.75" customHeight="1" thickBot="1">
      <c r="A65" s="71" t="s">
        <v>194</v>
      </c>
      <c r="B65" s="258"/>
      <c r="C65" s="247" t="s">
        <v>26</v>
      </c>
      <c r="D65" s="248"/>
      <c r="E65" s="48"/>
      <c r="F65" s="50"/>
      <c r="G65" s="33">
        <f t="shared" si="2"/>
      </c>
      <c r="H65" s="15">
        <f t="shared" si="3"/>
      </c>
    </row>
    <row r="66" spans="1:8" ht="18.75" customHeight="1">
      <c r="A66" s="65" t="s">
        <v>77</v>
      </c>
      <c r="B66" s="259"/>
      <c r="C66" s="244" t="s">
        <v>26</v>
      </c>
      <c r="D66" s="245"/>
      <c r="E66" s="46"/>
      <c r="F66" s="45"/>
      <c r="G66" s="34">
        <f t="shared" si="2"/>
      </c>
      <c r="H66" s="15">
        <f t="shared" si="3"/>
      </c>
    </row>
    <row r="67" spans="1:8" ht="18.75" customHeight="1">
      <c r="A67" s="65" t="s">
        <v>78</v>
      </c>
      <c r="B67" s="257"/>
      <c r="C67" s="250" t="s">
        <v>26</v>
      </c>
      <c r="D67" s="251"/>
      <c r="E67" s="44"/>
      <c r="F67" s="47"/>
      <c r="G67" s="32">
        <f t="shared" si="2"/>
      </c>
      <c r="H67" s="15">
        <f t="shared" si="3"/>
      </c>
    </row>
    <row r="68" spans="1:8" ht="18.75" customHeight="1">
      <c r="A68" s="68"/>
      <c r="B68" s="257"/>
      <c r="C68" s="250" t="s">
        <v>26</v>
      </c>
      <c r="D68" s="245"/>
      <c r="E68" s="46"/>
      <c r="F68" s="45"/>
      <c r="G68" s="32">
        <f t="shared" si="2"/>
      </c>
      <c r="H68" s="15">
        <f t="shared" si="3"/>
      </c>
    </row>
    <row r="69" spans="1:8" ht="18.75" customHeight="1" thickBot="1">
      <c r="A69" s="66"/>
      <c r="B69" s="258"/>
      <c r="C69" s="247" t="s">
        <v>26</v>
      </c>
      <c r="D69" s="248"/>
      <c r="E69" s="48"/>
      <c r="F69" s="50"/>
      <c r="G69" s="33">
        <f t="shared" si="2"/>
      </c>
      <c r="H69" s="15">
        <f t="shared" si="3"/>
      </c>
    </row>
    <row r="70" spans="1:8" ht="18.75" customHeight="1">
      <c r="A70" s="65" t="s">
        <v>79</v>
      </c>
      <c r="B70" s="259"/>
      <c r="C70" s="264" t="s">
        <v>149</v>
      </c>
      <c r="D70" s="251"/>
      <c r="E70" s="44"/>
      <c r="F70" s="47"/>
      <c r="G70" s="34">
        <f t="shared" si="2"/>
      </c>
      <c r="H70" s="15">
        <f t="shared" si="3"/>
      </c>
    </row>
    <row r="71" spans="1:8" ht="18.75" customHeight="1">
      <c r="A71" s="68"/>
      <c r="B71" s="257"/>
      <c r="C71" s="264" t="s">
        <v>149</v>
      </c>
      <c r="D71" s="245"/>
      <c r="E71" s="46"/>
      <c r="F71" s="45"/>
      <c r="G71" s="32">
        <f t="shared" si="2"/>
      </c>
      <c r="H71" s="15">
        <f t="shared" si="3"/>
      </c>
    </row>
    <row r="72" spans="1:8" ht="18.75" customHeight="1">
      <c r="A72" s="68"/>
      <c r="B72" s="257"/>
      <c r="C72" s="264" t="s">
        <v>149</v>
      </c>
      <c r="D72" s="245"/>
      <c r="E72" s="46"/>
      <c r="F72" s="45"/>
      <c r="G72" s="32">
        <f t="shared" si="2"/>
      </c>
      <c r="H72" s="15">
        <f t="shared" si="3"/>
      </c>
    </row>
    <row r="73" spans="1:8" ht="18.75" customHeight="1">
      <c r="A73" s="68"/>
      <c r="B73" s="257"/>
      <c r="C73" s="264" t="s">
        <v>149</v>
      </c>
      <c r="D73" s="245"/>
      <c r="E73" s="46"/>
      <c r="F73" s="45"/>
      <c r="G73" s="32">
        <f t="shared" si="2"/>
      </c>
      <c r="H73" s="15">
        <f t="shared" si="3"/>
      </c>
    </row>
    <row r="74" spans="1:8" ht="18.75" customHeight="1">
      <c r="A74" s="68"/>
      <c r="B74" s="257"/>
      <c r="C74" s="264" t="s">
        <v>149</v>
      </c>
      <c r="D74" s="245"/>
      <c r="E74" s="46"/>
      <c r="F74" s="45"/>
      <c r="G74" s="32">
        <f t="shared" si="2"/>
      </c>
      <c r="H74" s="15">
        <f t="shared" si="3"/>
      </c>
    </row>
    <row r="75" spans="1:8" ht="18.75" customHeight="1">
      <c r="A75" s="68"/>
      <c r="B75" s="257"/>
      <c r="C75" s="264" t="s">
        <v>149</v>
      </c>
      <c r="D75" s="245"/>
      <c r="E75" s="46"/>
      <c r="F75" s="45"/>
      <c r="G75" s="32">
        <f t="shared" si="2"/>
      </c>
      <c r="H75" s="15">
        <f t="shared" si="3"/>
      </c>
    </row>
    <row r="76" spans="1:8" ht="18.75" customHeight="1">
      <c r="A76" s="68"/>
      <c r="B76" s="257"/>
      <c r="C76" s="264" t="s">
        <v>149</v>
      </c>
      <c r="D76" s="245"/>
      <c r="E76" s="46"/>
      <c r="F76" s="45"/>
      <c r="G76" s="32">
        <f t="shared" si="2"/>
      </c>
      <c r="H76" s="15">
        <f t="shared" si="3"/>
      </c>
    </row>
    <row r="77" spans="1:8" ht="18.75" customHeight="1">
      <c r="A77" s="68"/>
      <c r="B77" s="257"/>
      <c r="C77" s="264" t="s">
        <v>149</v>
      </c>
      <c r="D77" s="245"/>
      <c r="E77" s="46"/>
      <c r="F77" s="45"/>
      <c r="G77" s="32">
        <f t="shared" si="2"/>
      </c>
      <c r="H77" s="15">
        <f t="shared" si="3"/>
      </c>
    </row>
    <row r="78" spans="1:8" ht="18.75" customHeight="1">
      <c r="A78" s="68"/>
      <c r="B78" s="257"/>
      <c r="C78" s="264" t="s">
        <v>149</v>
      </c>
      <c r="D78" s="245"/>
      <c r="E78" s="46"/>
      <c r="F78" s="45"/>
      <c r="G78" s="32">
        <f t="shared" si="2"/>
      </c>
      <c r="H78" s="15">
        <f t="shared" si="3"/>
      </c>
    </row>
    <row r="79" spans="1:8" ht="18.75" customHeight="1">
      <c r="A79" s="69"/>
      <c r="B79" s="257"/>
      <c r="C79" s="264" t="s">
        <v>149</v>
      </c>
      <c r="D79" s="245"/>
      <c r="E79" s="46"/>
      <c r="F79" s="45"/>
      <c r="G79" s="32">
        <f t="shared" si="2"/>
      </c>
      <c r="H79" s="15">
        <f t="shared" si="3"/>
      </c>
    </row>
    <row r="80" spans="7:8" ht="9" customHeight="1">
      <c r="G80" s="11"/>
      <c r="H80" s="12"/>
    </row>
    <row r="81" spans="5:8" ht="15" customHeight="1">
      <c r="E81" s="29" t="s">
        <v>80</v>
      </c>
      <c r="F81" s="1"/>
      <c r="G81" s="37">
        <f>SUM(G46:G79)+G40</f>
        <v>0</v>
      </c>
      <c r="H81" s="12"/>
    </row>
  </sheetData>
  <sheetProtection password="CE35" sheet="1" selectLockedCells="1"/>
  <dataValidations count="21">
    <dataValidation type="list" allowBlank="1" showInputMessage="1" showErrorMessage="1" prompt="Bitte Maßeinheit angeben!" sqref="C16:C18">
      <formula1>"-,m,m²"</formula1>
    </dataValidation>
    <dataValidation type="list" allowBlank="1" showInputMessage="1" showErrorMessage="1" prompt="Bitte Maßeinheit angeben!&#10;" sqref="C15">
      <formula1>"-,m,m²"</formula1>
    </dataValidation>
    <dataValidation type="list" allowBlank="1" showInputMessage="1" showErrorMessage="1" prompt="Bitte Maßeinheit angeben!" sqref="C23:C26">
      <formula1>"-,St.,m³"</formula1>
    </dataValidation>
    <dataValidation type="list" allowBlank="1" showInputMessage="1" showErrorMessage="1" prompt="Bitte Maßeinheit angeben!&#10;" sqref="C70:C79">
      <formula1>"-,St.,m,m²"</formula1>
    </dataValidation>
    <dataValidation allowBlank="1" showInputMessage="1" showErrorMessage="1" prompt="Drahtzäune, Eisen-/Stahlzäune&#10;bis 27,00€/m² Abs. 4-5%  &#10;Holzzäune ohne Schutzanstrich/Imprägnierung&#10;18,00€/m² Abs. 10-20%&#10;Holzzäune mit Schutzanstrich/Imprägnierung&#10;25,00€/m² Abs. 7-10%&#10;sonstige Ausführung (soweit zulässig)&#10;bis 30,50€m² Abs. 7-20%&#10;" sqref="E6:E11"/>
    <dataValidation allowBlank="1" showInputMessage="1" showErrorMessage="1" prompt="Gartentore Holz&#10;bis 88,00€/St. Abs. 7-10%&#10;Gartentore Eisen, Stahlrohr bis 100,00€/St. Abs. 7-10%&#10;sonstige Gartentore&#10;bis 147,00€/St. Abs. 4-5%" sqref="E12:E14"/>
    <dataValidation allowBlank="1" showInputMessage="1" showErrorMessage="1" prompt="Stützmauern&#10;25,00€ - 61,00€/m²&#10;Abs. 5-7%&#10;Treppen&#10;bis 12,00€/m² Abs. 5-7%" sqref="E16:E18"/>
    <dataValidation allowBlank="1" showInputMessage="1" showErrorMessage="1" prompt="Trockenmauern&#10;28,00€ - 45,00€/m²&#10;Abs. 7-10%&#10;Trockenbiotope (flächig)&#10;11,00€ - 22,50€/m²&#10;Abs. 5-7%" sqref="E19:E22"/>
    <dataValidation allowBlank="1" showInputMessage="1" showErrorMessage="1" prompt="Stützmauern&#10;25,00€ - 61,00€/m²&#10;Abs. 5-7%&#10;Treppen&#10;bis 12,00€/m² Abs. 5-7%" sqref="E15"/>
    <dataValidation allowBlank="1" showInputMessage="1" showErrorMessage="1" prompt="Ortsfeste Wasserbehälter aus&#10;Kunststoff, Metall o.ä.&#10;bis 29,00€/St. ABS. 4-5%&#10;Beton-Wasserbecken&#10;bis 120,00€/St. Abs.4-5%&#10;Sonstige Ausführung (Naturstein o.ä.)&#10;bis 150,00€/St. Abs. 4-5%&#10;" sqref="E23:E26"/>
    <dataValidation allowBlank="1" showInputMessage="1" showErrorMessage="1" prompt="1/2&quot; Rohrleitung mit Standrohr mit Auslaufventil bis 11,00€/m Abs.3-5% &#10;3/4&quot; Rohrleitung mit Standrohr mit Auslaufventil bis 14,00€/m Abs.3-5%" sqref="E27:E29"/>
    <dataValidation allowBlank="1" showInputMessage="1" showErrorMessage="1" prompt="mobile Wasserzähler &#10;(zum Einfügen in die Leitung) &#10;bis 28,00€/St. Abs. 17% &#10;ortsfeste Wasserzähler &#10;(inc. aller ergänzender Anlagen Schacht etc.) &#10;bis 141,00€/St. Abs. 17%" sqref="E30:E32"/>
    <dataValidation allowBlank="1" showInputMessage="1" showErrorMessage="1" prompt="Schwengelpumpe &#10;bis 184,00€/St. &#10;Abs. 7-10%&#10;Doppelkolbenpumpe&#10;bis 276,00€/St. &#10;Abs. 7-10%" sqref="E33:E35"/>
    <dataValidation allowBlank="1" showInputMessage="1" showErrorMessage="1" prompt="bis 9,00€/m² Abs. 7-15%" sqref="E36:E38"/>
    <dataValidation allowBlank="1" showInputMessage="1" showErrorMessage="1" prompt="Einfache Wegebeläge und -aufbauten &#10;5-10€/m² Abs.10-20% &#10;Betonpflaster- oder Betonplattenbelag &#10;10,00-15,00€/m² Abs.4-5% &#10;Natursteinpflaster-o.Natursteinplattenbelag &#10;15,00-20,00€/m² Abs.2,5-4%" sqref="E46:E51"/>
    <dataValidation allowBlank="1" showInputMessage="1" showErrorMessage="1" prompt="Wegeeinfassungen aus einfachen Materialien &#10;(Beton, Holz etc.) &#10;2,50-5,50€/m Abs.4-5% &#10;Wegeeinfassungen aus hochwertigen Materialien &#10;(Naturstein etc.) &#10;5,00-8,00€/m Abs.2,5-4%" sqref="E52:E57"/>
    <dataValidation allowBlank="1" showInputMessage="1" showErrorMessage="1" prompt="Kompostbehälter aus Holz &#10;16,00-82,00€/St. &#10;Abs.15-20% &#10;Kompostbehälter aus Beton, Drahtgeflecht, Plastik &#10;56,00-128,00€/St. &#10;Abs.5-7%" sqref="E58:E61"/>
    <dataValidation allowBlank="1" showInputMessage="1" showErrorMessage="1" prompt="Gewächshäuser aus einfachen Material &#10;(Folie, Holzkonstruktion) &#10;bis 50,00€/m² Abs.10-15% &#10;Gewächshäuser aus gutem Material &#10;(Glas, Alurahmen) &#10;100,00-200,00€/m² Abs.5-7%" sqref="E64"/>
    <dataValidation allowBlank="1" showInputMessage="1" showErrorMessage="1" prompt="Frühbeetkästen aus Holz&#10;bis 50,00€/m² &#10;Abs.10-20% &#10;Frühbeetkästen aus &#10;Beton, Alu o.Kunststoff &#10;bis 100,00€/m² &#10;Abs.5-7%" sqref="E62:E63"/>
    <dataValidation allowBlank="1" showInputMessage="1" showErrorMessage="1" prompt="Hochbeete aus einfachen Material &#10;bis 50,00€/m² Abs.10-15% &#10;Hochbeete aus gutem Material &#10;bis 100,00€/m² Abs.5-7%&#10;" sqref="E65"/>
    <dataValidation allowBlank="1" showInputMessage="1" showErrorMessage="1" prompt="Rankgerüste aus Holz &#10;bis 12,00€/m² Abs.10-20% &#10;Rankgerüste aus Metall, &#10;Kunststoff, Alu &#10;bis 17,00€/m² Abs.5-7% &#10;Lärm-/Sichtschutzw. aus Holz &#10;bis 29,00€/m² Abs.10-20% &#10;Lärm-/Sichtschutzw aus Metall, &#10;Kunststoff, Alu &#10;bis 29,00€/m² Abs.5-7%" sqref="E66:E69"/>
  </dataValidations>
  <printOptions/>
  <pageMargins left="0.44" right="0.41" top="0.31" bottom="0.33" header="0.26"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7"/>
  </sheetPr>
  <dimension ref="A1:I92"/>
  <sheetViews>
    <sheetView showGridLines="0" zoomScalePageLayoutView="0" workbookViewId="0" topLeftCell="A1">
      <pane ySplit="5" topLeftCell="A6" activePane="bottomLeft" state="frozen"/>
      <selection pane="topLeft" activeCell="F42" sqref="F42"/>
      <selection pane="bottomLeft" activeCell="B6" sqref="B6"/>
    </sheetView>
  </sheetViews>
  <sheetFormatPr defaultColWidth="0" defaultRowHeight="12.75" zeroHeight="1"/>
  <cols>
    <col min="1" max="1" width="18.7109375" style="0" customWidth="1"/>
    <col min="2" max="2" width="6.140625" style="0" customWidth="1"/>
    <col min="3" max="3" width="6.00390625" style="0" customWidth="1"/>
    <col min="4" max="4" width="38.28125" style="0" customWidth="1"/>
    <col min="5" max="5" width="7.8515625" style="0" customWidth="1"/>
    <col min="6" max="6" width="7.140625" style="0" customWidth="1"/>
    <col min="7" max="7" width="9.421875" style="0" customWidth="1"/>
    <col min="8" max="8" width="0.5625" style="0" customWidth="1"/>
    <col min="9" max="16384" width="0" style="0" hidden="1" customWidth="1"/>
  </cols>
  <sheetData>
    <row r="1" spans="1:7" ht="30" customHeight="1">
      <c r="A1" s="1"/>
      <c r="B1" s="1"/>
      <c r="C1" s="1"/>
      <c r="D1" s="28"/>
      <c r="E1" s="1"/>
      <c r="F1" s="1"/>
      <c r="G1" s="1"/>
    </row>
    <row r="2" spans="1:7" ht="37.5" customHeight="1">
      <c r="A2" s="253" t="s">
        <v>195</v>
      </c>
      <c r="B2" s="1"/>
      <c r="C2" s="218" t="s">
        <v>246</v>
      </c>
      <c r="D2" s="106">
        <f>Gartenlaube!H7</f>
        <v>0</v>
      </c>
      <c r="E2" s="218" t="s">
        <v>99</v>
      </c>
      <c r="F2" s="2">
        <f>Gartenlaube!M7</f>
        <v>0</v>
      </c>
      <c r="G2" s="1"/>
    </row>
    <row r="3" spans="1:7" ht="37.5" customHeight="1">
      <c r="A3" s="253" t="s">
        <v>9</v>
      </c>
      <c r="B3" s="1"/>
      <c r="C3" s="1"/>
      <c r="D3" s="1"/>
      <c r="E3" s="1"/>
      <c r="F3" s="1"/>
      <c r="G3" s="1"/>
    </row>
    <row r="4" spans="1:8" ht="12.75">
      <c r="A4" s="7" t="s">
        <v>10</v>
      </c>
      <c r="B4" s="3" t="s">
        <v>1</v>
      </c>
      <c r="C4" s="3" t="s">
        <v>2</v>
      </c>
      <c r="D4" s="3" t="s">
        <v>3</v>
      </c>
      <c r="E4" s="3" t="s">
        <v>4</v>
      </c>
      <c r="F4" s="5" t="s">
        <v>48</v>
      </c>
      <c r="G4" s="3" t="s">
        <v>5</v>
      </c>
      <c r="H4" s="8"/>
    </row>
    <row r="5" spans="1:8" ht="12.75">
      <c r="A5" s="10"/>
      <c r="B5" s="4"/>
      <c r="C5" s="4"/>
      <c r="D5" s="4" t="s">
        <v>7</v>
      </c>
      <c r="E5" s="6" t="s">
        <v>6</v>
      </c>
      <c r="F5" s="8" t="s">
        <v>49</v>
      </c>
      <c r="G5" s="4"/>
      <c r="H5" s="14"/>
    </row>
    <row r="6" spans="1:9" ht="15" customHeight="1">
      <c r="A6" s="62" t="s">
        <v>12</v>
      </c>
      <c r="B6" s="243"/>
      <c r="C6" s="244" t="s">
        <v>11</v>
      </c>
      <c r="D6" s="245"/>
      <c r="E6" s="46"/>
      <c r="F6" s="45"/>
      <c r="G6" s="32">
        <f>IF(ISBLANK(B6),"",ROUND(H6,2))</f>
      </c>
      <c r="H6" s="15">
        <f>IF(ISBLANK(B6),"",SUM(E6-(E6*F6))*B6)</f>
      </c>
      <c r="I6" s="12"/>
    </row>
    <row r="7" spans="1:9" ht="15" customHeight="1">
      <c r="A7" s="68"/>
      <c r="B7" s="243"/>
      <c r="C7" s="244" t="s">
        <v>11</v>
      </c>
      <c r="D7" s="245"/>
      <c r="E7" s="46"/>
      <c r="F7" s="45"/>
      <c r="G7" s="32">
        <f aca="true" t="shared" si="0" ref="G7:G38">IF(ISBLANK(B7),"",ROUND(H7,2))</f>
      </c>
      <c r="H7" s="15">
        <f aca="true" t="shared" si="1" ref="H7:H38">IF(ISBLANK(B7),"",SUM(E7-(E7*F7))*B7)</f>
      </c>
      <c r="I7" s="12"/>
    </row>
    <row r="8" spans="1:8" ht="15" customHeight="1">
      <c r="A8" s="68"/>
      <c r="B8" s="243"/>
      <c r="C8" s="244" t="s">
        <v>11</v>
      </c>
      <c r="D8" s="245"/>
      <c r="E8" s="46"/>
      <c r="F8" s="45"/>
      <c r="G8" s="32">
        <f t="shared" si="0"/>
      </c>
      <c r="H8" s="15">
        <f t="shared" si="1"/>
      </c>
    </row>
    <row r="9" spans="1:8" ht="15" customHeight="1">
      <c r="A9" s="68"/>
      <c r="B9" s="243"/>
      <c r="C9" s="244" t="s">
        <v>11</v>
      </c>
      <c r="D9" s="245"/>
      <c r="E9" s="46"/>
      <c r="F9" s="45"/>
      <c r="G9" s="32">
        <f t="shared" si="0"/>
      </c>
      <c r="H9" s="15">
        <f t="shared" si="1"/>
      </c>
    </row>
    <row r="10" spans="1:8" ht="15" customHeight="1" thickBot="1">
      <c r="A10" s="66"/>
      <c r="B10" s="246"/>
      <c r="C10" s="247" t="s">
        <v>11</v>
      </c>
      <c r="D10" s="248"/>
      <c r="E10" s="48"/>
      <c r="F10" s="50"/>
      <c r="G10" s="33">
        <f t="shared" si="0"/>
      </c>
      <c r="H10" s="15">
        <f t="shared" si="1"/>
      </c>
    </row>
    <row r="11" spans="1:8" ht="15" customHeight="1">
      <c r="A11" s="65" t="s">
        <v>13</v>
      </c>
      <c r="B11" s="249"/>
      <c r="C11" s="250" t="s">
        <v>11</v>
      </c>
      <c r="D11" s="251"/>
      <c r="E11" s="44"/>
      <c r="F11" s="47"/>
      <c r="G11" s="34">
        <f t="shared" si="0"/>
      </c>
      <c r="H11" s="15">
        <f t="shared" si="1"/>
      </c>
    </row>
    <row r="12" spans="1:8" ht="15" customHeight="1">
      <c r="A12" s="68"/>
      <c r="B12" s="243"/>
      <c r="C12" s="244" t="s">
        <v>11</v>
      </c>
      <c r="D12" s="245"/>
      <c r="E12" s="46"/>
      <c r="F12" s="45"/>
      <c r="G12" s="32">
        <f t="shared" si="0"/>
      </c>
      <c r="H12" s="15">
        <f t="shared" si="1"/>
      </c>
    </row>
    <row r="13" spans="1:8" ht="15" customHeight="1">
      <c r="A13" s="68"/>
      <c r="B13" s="243"/>
      <c r="C13" s="244" t="s">
        <v>11</v>
      </c>
      <c r="D13" s="245"/>
      <c r="E13" s="46"/>
      <c r="F13" s="45"/>
      <c r="G13" s="32">
        <f t="shared" si="0"/>
      </c>
      <c r="H13" s="15">
        <f t="shared" si="1"/>
      </c>
    </row>
    <row r="14" spans="1:8" ht="15" customHeight="1">
      <c r="A14" s="68"/>
      <c r="B14" s="243"/>
      <c r="C14" s="244" t="s">
        <v>11</v>
      </c>
      <c r="D14" s="245"/>
      <c r="E14" s="46"/>
      <c r="F14" s="45"/>
      <c r="G14" s="32">
        <f t="shared" si="0"/>
      </c>
      <c r="H14" s="15">
        <f t="shared" si="1"/>
      </c>
    </row>
    <row r="15" spans="1:8" ht="15" customHeight="1" thickBot="1">
      <c r="A15" s="66"/>
      <c r="B15" s="246"/>
      <c r="C15" s="247" t="s">
        <v>11</v>
      </c>
      <c r="D15" s="248"/>
      <c r="E15" s="48"/>
      <c r="F15" s="50"/>
      <c r="G15" s="33">
        <f t="shared" si="0"/>
      </c>
      <c r="H15" s="15">
        <f t="shared" si="1"/>
      </c>
    </row>
    <row r="16" spans="1:8" ht="15" customHeight="1">
      <c r="A16" s="65" t="s">
        <v>14</v>
      </c>
      <c r="B16" s="249"/>
      <c r="C16" s="250" t="s">
        <v>11</v>
      </c>
      <c r="D16" s="251"/>
      <c r="E16" s="44"/>
      <c r="F16" s="47"/>
      <c r="G16" s="34">
        <f t="shared" si="0"/>
      </c>
      <c r="H16" s="15">
        <f t="shared" si="1"/>
      </c>
    </row>
    <row r="17" spans="1:8" ht="15" customHeight="1">
      <c r="A17" s="65" t="s">
        <v>196</v>
      </c>
      <c r="B17" s="243"/>
      <c r="C17" s="244" t="s">
        <v>11</v>
      </c>
      <c r="D17" s="245"/>
      <c r="E17" s="46"/>
      <c r="F17" s="45"/>
      <c r="G17" s="32">
        <f t="shared" si="0"/>
      </c>
      <c r="H17" s="15">
        <f t="shared" si="1"/>
      </c>
    </row>
    <row r="18" spans="1:8" ht="15" customHeight="1">
      <c r="A18" s="65" t="s">
        <v>16</v>
      </c>
      <c r="B18" s="243"/>
      <c r="C18" s="244" t="s">
        <v>11</v>
      </c>
      <c r="D18" s="245"/>
      <c r="E18" s="46"/>
      <c r="F18" s="45"/>
      <c r="G18" s="32">
        <f t="shared" si="0"/>
      </c>
      <c r="H18" s="15">
        <f t="shared" si="1"/>
      </c>
    </row>
    <row r="19" spans="1:8" ht="15" customHeight="1">
      <c r="A19" s="65" t="s">
        <v>17</v>
      </c>
      <c r="B19" s="243"/>
      <c r="C19" s="244" t="s">
        <v>11</v>
      </c>
      <c r="D19" s="245"/>
      <c r="E19" s="46"/>
      <c r="F19" s="45"/>
      <c r="G19" s="32">
        <f t="shared" si="0"/>
      </c>
      <c r="H19" s="15">
        <f t="shared" si="1"/>
      </c>
    </row>
    <row r="20" spans="1:8" ht="15" customHeight="1" thickBot="1">
      <c r="A20" s="66"/>
      <c r="B20" s="248"/>
      <c r="C20" s="247" t="s">
        <v>11</v>
      </c>
      <c r="D20" s="248"/>
      <c r="E20" s="48"/>
      <c r="F20" s="50"/>
      <c r="G20" s="33">
        <f t="shared" si="0"/>
      </c>
      <c r="H20" s="15">
        <f t="shared" si="1"/>
      </c>
    </row>
    <row r="21" spans="1:8" ht="15" customHeight="1">
      <c r="A21" s="65" t="s">
        <v>15</v>
      </c>
      <c r="B21" s="249"/>
      <c r="C21" s="250" t="s">
        <v>11</v>
      </c>
      <c r="D21" s="251"/>
      <c r="E21" s="44"/>
      <c r="F21" s="47"/>
      <c r="G21" s="34">
        <f t="shared" si="0"/>
      </c>
      <c r="H21" s="15">
        <f t="shared" si="1"/>
      </c>
    </row>
    <row r="22" spans="1:8" ht="15" customHeight="1">
      <c r="A22" s="68"/>
      <c r="B22" s="243"/>
      <c r="C22" s="244" t="s">
        <v>11</v>
      </c>
      <c r="D22" s="245"/>
      <c r="E22" s="46"/>
      <c r="F22" s="45"/>
      <c r="G22" s="32">
        <f t="shared" si="0"/>
      </c>
      <c r="H22" s="15">
        <f t="shared" si="1"/>
      </c>
    </row>
    <row r="23" spans="1:8" ht="15" customHeight="1">
      <c r="A23" s="68"/>
      <c r="B23" s="243"/>
      <c r="C23" s="244" t="s">
        <v>11</v>
      </c>
      <c r="D23" s="245"/>
      <c r="E23" s="46"/>
      <c r="F23" s="45"/>
      <c r="G23" s="32">
        <f t="shared" si="0"/>
      </c>
      <c r="H23" s="15">
        <f t="shared" si="1"/>
      </c>
    </row>
    <row r="24" spans="1:8" ht="15" customHeight="1">
      <c r="A24" s="68"/>
      <c r="B24" s="243"/>
      <c r="C24" s="244" t="s">
        <v>11</v>
      </c>
      <c r="D24" s="245"/>
      <c r="E24" s="46"/>
      <c r="F24" s="45"/>
      <c r="G24" s="32">
        <f t="shared" si="0"/>
      </c>
      <c r="H24" s="15">
        <f t="shared" si="1"/>
      </c>
    </row>
    <row r="25" spans="1:8" ht="15" customHeight="1" thickBot="1">
      <c r="A25" s="66"/>
      <c r="B25" s="248"/>
      <c r="C25" s="247" t="s">
        <v>11</v>
      </c>
      <c r="D25" s="248"/>
      <c r="E25" s="48"/>
      <c r="F25" s="50"/>
      <c r="G25" s="33">
        <f t="shared" si="0"/>
      </c>
      <c r="H25" s="15">
        <f t="shared" si="1"/>
      </c>
    </row>
    <row r="26" spans="1:8" ht="15" customHeight="1">
      <c r="A26" s="65" t="s">
        <v>20</v>
      </c>
      <c r="B26" s="249"/>
      <c r="C26" s="250" t="s">
        <v>11</v>
      </c>
      <c r="D26" s="251"/>
      <c r="E26" s="39">
        <f>IF(ISBLANK(B26),"",SUM(60))</f>
      </c>
      <c r="F26" s="47"/>
      <c r="G26" s="34">
        <f t="shared" si="0"/>
      </c>
      <c r="H26" s="15">
        <f t="shared" si="1"/>
      </c>
    </row>
    <row r="27" spans="1:8" ht="15" customHeight="1">
      <c r="A27" s="65" t="s">
        <v>19</v>
      </c>
      <c r="B27" s="243"/>
      <c r="C27" s="244" t="s">
        <v>11</v>
      </c>
      <c r="D27" s="245"/>
      <c r="E27" s="39">
        <f>IF(ISBLANK(B27),"",SUM(60))</f>
      </c>
      <c r="F27" s="45"/>
      <c r="G27" s="32">
        <f t="shared" si="0"/>
      </c>
      <c r="H27" s="15">
        <f t="shared" si="1"/>
      </c>
    </row>
    <row r="28" spans="1:8" ht="15" customHeight="1">
      <c r="A28" s="65" t="s">
        <v>254</v>
      </c>
      <c r="B28" s="243"/>
      <c r="C28" s="244" t="s">
        <v>11</v>
      </c>
      <c r="D28" s="245"/>
      <c r="E28" s="39">
        <f>IF(ISBLANK(B28),"",SUM(60))</f>
      </c>
      <c r="F28" s="45"/>
      <c r="G28" s="32">
        <f t="shared" si="0"/>
      </c>
      <c r="H28" s="15">
        <f t="shared" si="1"/>
      </c>
    </row>
    <row r="29" spans="1:8" ht="15" customHeight="1">
      <c r="A29" s="65"/>
      <c r="B29" s="243"/>
      <c r="C29" s="244" t="s">
        <v>11</v>
      </c>
      <c r="D29" s="245"/>
      <c r="E29" s="39">
        <f>IF(ISBLANK(B29),"",SUM(60))</f>
      </c>
      <c r="F29" s="45"/>
      <c r="G29" s="32">
        <f t="shared" si="0"/>
      </c>
      <c r="H29" s="15">
        <f t="shared" si="1"/>
      </c>
    </row>
    <row r="30" spans="1:8" ht="15" customHeight="1" thickBot="1">
      <c r="A30" s="66"/>
      <c r="B30" s="248"/>
      <c r="C30" s="247" t="s">
        <v>11</v>
      </c>
      <c r="D30" s="248"/>
      <c r="E30" s="40">
        <f>IF(ISBLANK(B30),"",SUM(60))</f>
      </c>
      <c r="F30" s="50"/>
      <c r="G30" s="33">
        <f t="shared" si="0"/>
      </c>
      <c r="H30" s="15">
        <f t="shared" si="1"/>
      </c>
    </row>
    <row r="31" spans="1:8" ht="15" customHeight="1">
      <c r="A31" s="65" t="s">
        <v>18</v>
      </c>
      <c r="B31" s="243"/>
      <c r="C31" s="244" t="s">
        <v>11</v>
      </c>
      <c r="D31" s="245"/>
      <c r="E31" s="39">
        <f>IF(ISBLANK(B31),"",SUM(67))</f>
      </c>
      <c r="F31" s="45"/>
      <c r="G31" s="34">
        <f t="shared" si="0"/>
      </c>
      <c r="H31" s="15">
        <f t="shared" si="1"/>
      </c>
    </row>
    <row r="32" spans="1:8" ht="15" customHeight="1">
      <c r="A32" s="65"/>
      <c r="B32" s="243"/>
      <c r="C32" s="244" t="s">
        <v>11</v>
      </c>
      <c r="D32" s="245"/>
      <c r="E32" s="39">
        <f>IF(ISBLANK(B32),"",SUM(67))</f>
      </c>
      <c r="F32" s="45"/>
      <c r="G32" s="32">
        <f t="shared" si="0"/>
      </c>
      <c r="H32" s="15">
        <f t="shared" si="1"/>
      </c>
    </row>
    <row r="33" spans="1:8" ht="15" customHeight="1">
      <c r="A33" s="65"/>
      <c r="B33" s="243"/>
      <c r="C33" s="244" t="s">
        <v>11</v>
      </c>
      <c r="D33" s="245"/>
      <c r="E33" s="39">
        <f>IF(ISBLANK(B33),"",SUM(67))</f>
      </c>
      <c r="F33" s="45"/>
      <c r="G33" s="32">
        <f t="shared" si="0"/>
      </c>
      <c r="H33" s="15">
        <f t="shared" si="1"/>
      </c>
    </row>
    <row r="34" spans="1:8" ht="15" customHeight="1" thickBot="1">
      <c r="A34" s="66"/>
      <c r="B34" s="248"/>
      <c r="C34" s="247" t="s">
        <v>11</v>
      </c>
      <c r="D34" s="248"/>
      <c r="E34" s="40">
        <f>IF(ISBLANK(B34),"",SUM(67))</f>
      </c>
      <c r="F34" s="50"/>
      <c r="G34" s="33">
        <f t="shared" si="0"/>
      </c>
      <c r="H34" s="15">
        <f t="shared" si="1"/>
      </c>
    </row>
    <row r="35" spans="1:8" ht="15" customHeight="1">
      <c r="A35" s="104" t="s">
        <v>202</v>
      </c>
      <c r="B35" s="249"/>
      <c r="C35" s="250" t="s">
        <v>11</v>
      </c>
      <c r="D35" s="251"/>
      <c r="E35" s="39">
        <f>IF(ISBLANK(B35),"",SUM(60))</f>
      </c>
      <c r="F35" s="47"/>
      <c r="G35" s="34">
        <f t="shared" si="0"/>
      </c>
      <c r="H35" s="15">
        <f t="shared" si="1"/>
      </c>
    </row>
    <row r="36" spans="1:8" ht="15" customHeight="1">
      <c r="A36" s="104" t="s">
        <v>197</v>
      </c>
      <c r="B36" s="243"/>
      <c r="C36" s="244" t="s">
        <v>11</v>
      </c>
      <c r="D36" s="245"/>
      <c r="E36" s="39">
        <f>IF(ISBLANK(B36),"",SUM(60))</f>
      </c>
      <c r="F36" s="45"/>
      <c r="G36" s="32">
        <f t="shared" si="0"/>
      </c>
      <c r="H36" s="15">
        <f t="shared" si="1"/>
      </c>
    </row>
    <row r="37" spans="1:8" ht="15" customHeight="1">
      <c r="A37" s="104" t="s">
        <v>198</v>
      </c>
      <c r="B37" s="243"/>
      <c r="C37" s="244" t="s">
        <v>11</v>
      </c>
      <c r="D37" s="245"/>
      <c r="E37" s="39">
        <f>IF(ISBLANK(B37),"",SUM(60))</f>
      </c>
      <c r="F37" s="45"/>
      <c r="G37" s="32">
        <f t="shared" si="0"/>
      </c>
      <c r="H37" s="15">
        <f t="shared" si="1"/>
      </c>
    </row>
    <row r="38" spans="1:8" ht="15" customHeight="1">
      <c r="A38" s="104" t="s">
        <v>199</v>
      </c>
      <c r="B38" s="243"/>
      <c r="C38" s="244" t="s">
        <v>11</v>
      </c>
      <c r="D38" s="245"/>
      <c r="E38" s="39">
        <f>IF(ISBLANK(B38),"",SUM(60))</f>
      </c>
      <c r="F38" s="45"/>
      <c r="G38" s="32">
        <f t="shared" si="0"/>
      </c>
      <c r="H38" s="15">
        <f t="shared" si="1"/>
      </c>
    </row>
    <row r="39" spans="1:8" ht="15" customHeight="1">
      <c r="A39" s="105" t="s">
        <v>200</v>
      </c>
      <c r="B39" s="243"/>
      <c r="C39" s="244" t="s">
        <v>11</v>
      </c>
      <c r="D39" s="245"/>
      <c r="E39" s="39">
        <f>IF(ISBLANK(B39),"",SUM(60))</f>
      </c>
      <c r="F39" s="45"/>
      <c r="G39" s="32">
        <f>IF(ISBLANK(B39),"",ROUND(H39,2))</f>
      </c>
      <c r="H39" s="15">
        <f>IF(ISBLANK(B39),"",SUM(E39-(E39*F39))*B39)</f>
      </c>
    </row>
    <row r="40" spans="7:8" ht="37.5" customHeight="1">
      <c r="G40" s="11"/>
      <c r="H40" s="12"/>
    </row>
    <row r="41" spans="5:8" ht="37.5" customHeight="1">
      <c r="E41" s="9" t="s">
        <v>21</v>
      </c>
      <c r="G41" s="35">
        <f>SUM(G6:G39)</f>
        <v>0</v>
      </c>
      <c r="H41" s="12"/>
    </row>
    <row r="42" spans="1:7" ht="35.25" customHeight="1">
      <c r="A42" s="1"/>
      <c r="B42" s="1"/>
      <c r="C42" s="1"/>
      <c r="D42" s="28"/>
      <c r="E42" s="1"/>
      <c r="F42" s="1"/>
      <c r="G42" s="1"/>
    </row>
    <row r="43" spans="1:7" ht="37.5" customHeight="1">
      <c r="A43" s="1"/>
      <c r="B43" s="1"/>
      <c r="C43" s="1"/>
      <c r="D43" s="1"/>
      <c r="E43" s="1"/>
      <c r="F43" s="106"/>
      <c r="G43" s="252" t="s">
        <v>201</v>
      </c>
    </row>
    <row r="44" spans="1:7" ht="37.5" customHeight="1">
      <c r="A44" s="253" t="s">
        <v>22</v>
      </c>
      <c r="B44" s="1"/>
      <c r="C44" s="1"/>
      <c r="D44" s="1"/>
      <c r="E44" s="1"/>
      <c r="F44" s="1"/>
      <c r="G44" s="1"/>
    </row>
    <row r="45" spans="1:8" ht="12.75">
      <c r="A45" s="7" t="s">
        <v>10</v>
      </c>
      <c r="B45" s="3" t="s">
        <v>1</v>
      </c>
      <c r="C45" s="3" t="s">
        <v>2</v>
      </c>
      <c r="D45" s="3" t="s">
        <v>3</v>
      </c>
      <c r="E45" s="3" t="s">
        <v>4</v>
      </c>
      <c r="F45" s="5" t="s">
        <v>48</v>
      </c>
      <c r="G45" s="3" t="s">
        <v>5</v>
      </c>
      <c r="H45" s="8"/>
    </row>
    <row r="46" spans="1:8" ht="12.75">
      <c r="A46" s="10"/>
      <c r="B46" s="4"/>
      <c r="C46" s="4"/>
      <c r="D46" s="4" t="s">
        <v>7</v>
      </c>
      <c r="E46" s="6" t="s">
        <v>6</v>
      </c>
      <c r="F46" s="8" t="s">
        <v>49</v>
      </c>
      <c r="G46" s="4"/>
      <c r="H46" s="14"/>
    </row>
    <row r="47" spans="1:8" ht="14.25" customHeight="1">
      <c r="A47" s="62" t="s">
        <v>23</v>
      </c>
      <c r="B47" s="243"/>
      <c r="C47" s="244" t="s">
        <v>11</v>
      </c>
      <c r="D47" s="245"/>
      <c r="E47" s="46"/>
      <c r="F47" s="45"/>
      <c r="G47" s="32">
        <f aca="true" t="shared" si="2" ref="G47:G87">IF(ISBLANK(B47),"",ROUND(H47,2))</f>
      </c>
      <c r="H47" s="15">
        <f aca="true" t="shared" si="3" ref="H47:H87">IF(ISBLANK(B47),"",SUM(E47-(E47*F47))*B47)</f>
      </c>
    </row>
    <row r="48" spans="1:8" ht="14.25" customHeight="1">
      <c r="A48" s="68"/>
      <c r="B48" s="243"/>
      <c r="C48" s="244" t="s">
        <v>11</v>
      </c>
      <c r="D48" s="245"/>
      <c r="E48" s="46"/>
      <c r="F48" s="45"/>
      <c r="G48" s="32">
        <f t="shared" si="2"/>
      </c>
      <c r="H48" s="15">
        <f t="shared" si="3"/>
      </c>
    </row>
    <row r="49" spans="1:8" ht="14.25" customHeight="1">
      <c r="A49" s="68"/>
      <c r="B49" s="243"/>
      <c r="C49" s="244" t="s">
        <v>11</v>
      </c>
      <c r="D49" s="245"/>
      <c r="E49" s="46"/>
      <c r="F49" s="45"/>
      <c r="G49" s="32">
        <f t="shared" si="2"/>
      </c>
      <c r="H49" s="15">
        <f t="shared" si="3"/>
      </c>
    </row>
    <row r="50" spans="1:8" ht="14.25" customHeight="1" thickBot="1">
      <c r="A50" s="66"/>
      <c r="B50" s="246"/>
      <c r="C50" s="247" t="s">
        <v>11</v>
      </c>
      <c r="D50" s="248"/>
      <c r="E50" s="48"/>
      <c r="F50" s="50"/>
      <c r="G50" s="33">
        <f t="shared" si="2"/>
      </c>
      <c r="H50" s="15">
        <f t="shared" si="3"/>
      </c>
    </row>
    <row r="51" spans="1:8" ht="14.25" customHeight="1">
      <c r="A51" s="65" t="s">
        <v>24</v>
      </c>
      <c r="B51" s="249"/>
      <c r="C51" s="250" t="s">
        <v>11</v>
      </c>
      <c r="D51" s="251"/>
      <c r="E51" s="41">
        <f>IF(ISBLANK(B51),"",SUM(18))</f>
      </c>
      <c r="F51" s="47"/>
      <c r="G51" s="34">
        <f t="shared" si="2"/>
      </c>
      <c r="H51" s="15">
        <f t="shared" si="3"/>
      </c>
    </row>
    <row r="52" spans="1:8" ht="14.25" customHeight="1">
      <c r="A52" s="68"/>
      <c r="B52" s="243"/>
      <c r="C52" s="244" t="s">
        <v>11</v>
      </c>
      <c r="D52" s="245"/>
      <c r="E52" s="39">
        <f>IF(ISBLANK(B52),"",SUM(18))</f>
      </c>
      <c r="F52" s="45"/>
      <c r="G52" s="32">
        <f t="shared" si="2"/>
      </c>
      <c r="H52" s="15">
        <f t="shared" si="3"/>
      </c>
    </row>
    <row r="53" spans="1:8" ht="14.25" customHeight="1" thickBot="1">
      <c r="A53" s="66"/>
      <c r="B53" s="246"/>
      <c r="C53" s="247" t="s">
        <v>11</v>
      </c>
      <c r="D53" s="248"/>
      <c r="E53" s="40">
        <f>IF(ISBLANK(B53),"",SUM(18))</f>
      </c>
      <c r="F53" s="50"/>
      <c r="G53" s="33">
        <f t="shared" si="2"/>
      </c>
      <c r="H53" s="15">
        <f t="shared" si="3"/>
      </c>
    </row>
    <row r="54" spans="1:8" ht="14.25" customHeight="1">
      <c r="A54" s="65" t="s">
        <v>25</v>
      </c>
      <c r="B54" s="249"/>
      <c r="C54" s="250" t="s">
        <v>11</v>
      </c>
      <c r="D54" s="251"/>
      <c r="E54" s="41">
        <f>IF(ISBLANK(B54),"",SUM(20.5))</f>
      </c>
      <c r="F54" s="47"/>
      <c r="G54" s="34">
        <f t="shared" si="2"/>
      </c>
      <c r="H54" s="15">
        <f t="shared" si="3"/>
      </c>
    </row>
    <row r="55" spans="1:8" ht="14.25" customHeight="1">
      <c r="A55" s="68"/>
      <c r="B55" s="243"/>
      <c r="C55" s="244" t="s">
        <v>11</v>
      </c>
      <c r="D55" s="245"/>
      <c r="E55" s="41">
        <f>IF(ISBLANK(B55),"",SUM(20.5))</f>
      </c>
      <c r="F55" s="45"/>
      <c r="G55" s="32">
        <f t="shared" si="2"/>
      </c>
      <c r="H55" s="15">
        <f t="shared" si="3"/>
      </c>
    </row>
    <row r="56" spans="1:8" ht="14.25" customHeight="1">
      <c r="A56" s="68"/>
      <c r="B56" s="243"/>
      <c r="C56" s="244" t="s">
        <v>11</v>
      </c>
      <c r="D56" s="245"/>
      <c r="E56" s="41">
        <f>IF(ISBLANK(B56),"",SUM(20.5))</f>
      </c>
      <c r="F56" s="45"/>
      <c r="G56" s="32">
        <f t="shared" si="2"/>
      </c>
      <c r="H56" s="15">
        <f t="shared" si="3"/>
      </c>
    </row>
    <row r="57" spans="1:8" ht="14.25" customHeight="1">
      <c r="A57" s="68"/>
      <c r="B57" s="243"/>
      <c r="C57" s="244" t="s">
        <v>11</v>
      </c>
      <c r="D57" s="245"/>
      <c r="E57" s="41">
        <f>IF(ISBLANK(B57),"",SUM(20.5))</f>
      </c>
      <c r="F57" s="45"/>
      <c r="G57" s="32">
        <f t="shared" si="2"/>
      </c>
      <c r="H57" s="15">
        <f t="shared" si="3"/>
      </c>
    </row>
    <row r="58" spans="1:8" ht="14.25" customHeight="1" thickBot="1">
      <c r="A58" s="66"/>
      <c r="B58" s="248"/>
      <c r="C58" s="247" t="s">
        <v>11</v>
      </c>
      <c r="D58" s="248"/>
      <c r="E58" s="40">
        <f>IF(ISBLANK(B58),"",SUM(20.5))</f>
      </c>
      <c r="F58" s="50"/>
      <c r="G58" s="33">
        <f t="shared" si="2"/>
      </c>
      <c r="H58" s="15">
        <f t="shared" si="3"/>
      </c>
    </row>
    <row r="59" spans="1:8" ht="14.25" customHeight="1">
      <c r="A59" s="65" t="s">
        <v>257</v>
      </c>
      <c r="B59" s="249"/>
      <c r="C59" s="250" t="s">
        <v>26</v>
      </c>
      <c r="D59" s="251"/>
      <c r="E59" s="41">
        <f aca="true" t="shared" si="4" ref="E59:E64">IF(ISBLANK(B59),"",SUM(17))</f>
      </c>
      <c r="F59" s="47"/>
      <c r="G59" s="34">
        <f t="shared" si="2"/>
      </c>
      <c r="H59" s="15">
        <f t="shared" si="3"/>
      </c>
    </row>
    <row r="60" spans="1:8" ht="14.25" customHeight="1">
      <c r="A60" s="65"/>
      <c r="B60" s="243"/>
      <c r="C60" s="250" t="s">
        <v>26</v>
      </c>
      <c r="D60" s="245"/>
      <c r="E60" s="41">
        <f t="shared" si="4"/>
      </c>
      <c r="F60" s="45"/>
      <c r="G60" s="32">
        <f t="shared" si="2"/>
      </c>
      <c r="H60" s="15">
        <f t="shared" si="3"/>
      </c>
    </row>
    <row r="61" spans="1:8" ht="14.25" customHeight="1" thickBot="1">
      <c r="A61" s="66"/>
      <c r="B61" s="248"/>
      <c r="C61" s="254" t="s">
        <v>26</v>
      </c>
      <c r="D61" s="248"/>
      <c r="E61" s="40">
        <f t="shared" si="4"/>
      </c>
      <c r="F61" s="50"/>
      <c r="G61" s="33">
        <f t="shared" si="2"/>
      </c>
      <c r="H61" s="15">
        <f t="shared" si="3"/>
      </c>
    </row>
    <row r="62" spans="1:8" ht="14.25" customHeight="1">
      <c r="A62" s="65" t="s">
        <v>27</v>
      </c>
      <c r="B62" s="249"/>
      <c r="C62" s="250" t="s">
        <v>11</v>
      </c>
      <c r="D62" s="251"/>
      <c r="E62" s="41">
        <f t="shared" si="4"/>
      </c>
      <c r="F62" s="47"/>
      <c r="G62" s="34">
        <f t="shared" si="2"/>
      </c>
      <c r="H62" s="15">
        <f t="shared" si="3"/>
      </c>
    </row>
    <row r="63" spans="1:8" ht="14.25" customHeight="1">
      <c r="A63" s="68"/>
      <c r="B63" s="243"/>
      <c r="C63" s="250" t="s">
        <v>11</v>
      </c>
      <c r="D63" s="245"/>
      <c r="E63" s="41">
        <f t="shared" si="4"/>
      </c>
      <c r="F63" s="45"/>
      <c r="G63" s="32">
        <f t="shared" si="2"/>
      </c>
      <c r="H63" s="15">
        <f t="shared" si="3"/>
      </c>
    </row>
    <row r="64" spans="1:8" ht="14.25" customHeight="1" thickBot="1">
      <c r="A64" s="66"/>
      <c r="B64" s="248"/>
      <c r="C64" s="254" t="s">
        <v>11</v>
      </c>
      <c r="D64" s="248"/>
      <c r="E64" s="40">
        <f t="shared" si="4"/>
      </c>
      <c r="F64" s="50"/>
      <c r="G64" s="33">
        <f t="shared" si="2"/>
      </c>
      <c r="H64" s="15">
        <f t="shared" si="3"/>
      </c>
    </row>
    <row r="65" spans="1:8" ht="14.25" customHeight="1">
      <c r="A65" s="65" t="s">
        <v>28</v>
      </c>
      <c r="B65" s="249"/>
      <c r="C65" s="250" t="s">
        <v>11</v>
      </c>
      <c r="D65" s="251"/>
      <c r="E65" s="41">
        <f>IF(ISBLANK(B65),"",SUM(19))</f>
      </c>
      <c r="F65" s="47"/>
      <c r="G65" s="34">
        <f t="shared" si="2"/>
      </c>
      <c r="H65" s="15">
        <f t="shared" si="3"/>
      </c>
    </row>
    <row r="66" spans="1:8" ht="14.25" customHeight="1">
      <c r="A66" s="68"/>
      <c r="B66" s="243"/>
      <c r="C66" s="244" t="s">
        <v>11</v>
      </c>
      <c r="D66" s="245"/>
      <c r="E66" s="41">
        <f aca="true" t="shared" si="5" ref="E66:E71">IF(ISBLANK(B66),"",SUM(19))</f>
      </c>
      <c r="F66" s="45"/>
      <c r="G66" s="32">
        <f t="shared" si="2"/>
      </c>
      <c r="H66" s="15">
        <f t="shared" si="3"/>
      </c>
    </row>
    <row r="67" spans="1:8" ht="14.25" customHeight="1" thickBot="1">
      <c r="A67" s="66"/>
      <c r="B67" s="246"/>
      <c r="C67" s="247" t="s">
        <v>11</v>
      </c>
      <c r="D67" s="248"/>
      <c r="E67" s="40">
        <f t="shared" si="5"/>
      </c>
      <c r="F67" s="50"/>
      <c r="G67" s="33">
        <f t="shared" si="2"/>
      </c>
      <c r="H67" s="15">
        <f t="shared" si="3"/>
      </c>
    </row>
    <row r="68" spans="1:8" ht="14.25" customHeight="1">
      <c r="A68" s="104" t="s">
        <v>202</v>
      </c>
      <c r="B68" s="249"/>
      <c r="C68" s="250" t="s">
        <v>11</v>
      </c>
      <c r="D68" s="251"/>
      <c r="E68" s="41">
        <f t="shared" si="5"/>
      </c>
      <c r="F68" s="47"/>
      <c r="G68" s="34">
        <f t="shared" si="2"/>
      </c>
      <c r="H68" s="15">
        <f t="shared" si="3"/>
      </c>
    </row>
    <row r="69" spans="1:8" ht="14.25" customHeight="1">
      <c r="A69" s="256" t="s">
        <v>243</v>
      </c>
      <c r="B69" s="243"/>
      <c r="C69" s="244" t="s">
        <v>11</v>
      </c>
      <c r="D69" s="245"/>
      <c r="E69" s="41">
        <f t="shared" si="5"/>
      </c>
      <c r="F69" s="45"/>
      <c r="G69" s="32">
        <f t="shared" si="2"/>
      </c>
      <c r="H69" s="15">
        <f t="shared" si="3"/>
      </c>
    </row>
    <row r="70" spans="1:8" ht="14.25" customHeight="1">
      <c r="A70" s="104" t="s">
        <v>199</v>
      </c>
      <c r="B70" s="243"/>
      <c r="C70" s="244" t="s">
        <v>11</v>
      </c>
      <c r="D70" s="245"/>
      <c r="E70" s="41">
        <f t="shared" si="5"/>
      </c>
      <c r="F70" s="45"/>
      <c r="G70" s="32">
        <f t="shared" si="2"/>
      </c>
      <c r="H70" s="15">
        <f t="shared" si="3"/>
      </c>
    </row>
    <row r="71" spans="1:8" ht="14.25" customHeight="1" thickBot="1">
      <c r="A71" s="107" t="s">
        <v>229</v>
      </c>
      <c r="B71" s="246"/>
      <c r="C71" s="247" t="s">
        <v>11</v>
      </c>
      <c r="D71" s="248"/>
      <c r="E71" s="41">
        <f t="shared" si="5"/>
      </c>
      <c r="F71" s="50"/>
      <c r="G71" s="33">
        <f t="shared" si="2"/>
      </c>
      <c r="H71" s="15">
        <f t="shared" si="3"/>
      </c>
    </row>
    <row r="72" spans="1:8" ht="14.25" customHeight="1">
      <c r="A72" s="65" t="s">
        <v>29</v>
      </c>
      <c r="B72" s="249"/>
      <c r="C72" s="250" t="s">
        <v>11</v>
      </c>
      <c r="D72" s="251"/>
      <c r="E72" s="60"/>
      <c r="F72" s="47"/>
      <c r="G72" s="34">
        <f t="shared" si="2"/>
      </c>
      <c r="H72" s="15">
        <f t="shared" si="3"/>
      </c>
    </row>
    <row r="73" spans="1:8" ht="14.25" customHeight="1" thickBot="1">
      <c r="A73" s="71" t="s">
        <v>203</v>
      </c>
      <c r="B73" s="246"/>
      <c r="C73" s="247" t="s">
        <v>11</v>
      </c>
      <c r="D73" s="248"/>
      <c r="E73" s="40"/>
      <c r="F73" s="50"/>
      <c r="G73" s="33">
        <f t="shared" si="2"/>
      </c>
      <c r="H73" s="15">
        <f t="shared" si="3"/>
      </c>
    </row>
    <row r="74" spans="1:8" ht="14.25" customHeight="1">
      <c r="A74" s="65" t="s">
        <v>255</v>
      </c>
      <c r="B74" s="249"/>
      <c r="C74" s="250" t="s">
        <v>11</v>
      </c>
      <c r="D74" s="251"/>
      <c r="E74" s="41">
        <f aca="true" t="shared" si="6" ref="E74:E79">IF(ISBLANK(B74),"",SUM(17))</f>
      </c>
      <c r="F74" s="47"/>
      <c r="G74" s="34">
        <f t="shared" si="2"/>
      </c>
      <c r="H74" s="15">
        <f t="shared" si="3"/>
      </c>
    </row>
    <row r="75" spans="1:8" ht="14.25" customHeight="1" thickBot="1">
      <c r="A75" s="71" t="s">
        <v>204</v>
      </c>
      <c r="B75" s="246"/>
      <c r="C75" s="247" t="s">
        <v>11</v>
      </c>
      <c r="D75" s="255"/>
      <c r="E75" s="40">
        <f t="shared" si="6"/>
      </c>
      <c r="F75" s="61"/>
      <c r="G75" s="33">
        <f t="shared" si="2"/>
      </c>
      <c r="H75" s="15">
        <f t="shared" si="3"/>
      </c>
    </row>
    <row r="76" spans="1:8" ht="14.25" customHeight="1">
      <c r="A76" s="104" t="s">
        <v>202</v>
      </c>
      <c r="B76" s="249"/>
      <c r="C76" s="250" t="s">
        <v>11</v>
      </c>
      <c r="D76" s="251"/>
      <c r="E76" s="41">
        <f t="shared" si="6"/>
      </c>
      <c r="F76" s="47"/>
      <c r="G76" s="34">
        <f t="shared" si="2"/>
      </c>
      <c r="H76" s="15">
        <f t="shared" si="3"/>
      </c>
    </row>
    <row r="77" spans="1:8" ht="14.25" customHeight="1">
      <c r="A77" s="104" t="s">
        <v>244</v>
      </c>
      <c r="B77" s="243"/>
      <c r="C77" s="244" t="s">
        <v>11</v>
      </c>
      <c r="D77" s="245"/>
      <c r="E77" s="41">
        <f t="shared" si="6"/>
      </c>
      <c r="F77" s="45"/>
      <c r="G77" s="32">
        <f t="shared" si="2"/>
      </c>
      <c r="H77" s="15">
        <f t="shared" si="3"/>
      </c>
    </row>
    <row r="78" spans="1:8" ht="14.25" customHeight="1">
      <c r="A78" s="104" t="s">
        <v>219</v>
      </c>
      <c r="B78" s="243"/>
      <c r="C78" s="244" t="s">
        <v>11</v>
      </c>
      <c r="D78" s="245"/>
      <c r="E78" s="41">
        <f t="shared" si="6"/>
      </c>
      <c r="F78" s="45"/>
      <c r="G78" s="32">
        <f t="shared" si="2"/>
      </c>
      <c r="H78" s="15">
        <f t="shared" si="3"/>
      </c>
    </row>
    <row r="79" spans="1:8" ht="14.25" customHeight="1" thickBot="1">
      <c r="A79" s="107" t="s">
        <v>228</v>
      </c>
      <c r="B79" s="246"/>
      <c r="C79" s="247" t="s">
        <v>11</v>
      </c>
      <c r="D79" s="248"/>
      <c r="E79" s="40">
        <f t="shared" si="6"/>
      </c>
      <c r="F79" s="50"/>
      <c r="G79" s="33">
        <f t="shared" si="2"/>
      </c>
      <c r="H79" s="15">
        <f t="shared" si="3"/>
      </c>
    </row>
    <row r="80" spans="1:8" ht="14.25" customHeight="1">
      <c r="A80" s="65" t="s">
        <v>30</v>
      </c>
      <c r="B80" s="249"/>
      <c r="C80" s="250" t="s">
        <v>26</v>
      </c>
      <c r="D80" s="251"/>
      <c r="E80" s="41">
        <f>IF(ISBLANK(B80),"",SUM(12))</f>
      </c>
      <c r="F80" s="47"/>
      <c r="G80" s="34">
        <f t="shared" si="2"/>
      </c>
      <c r="H80" s="15">
        <f t="shared" si="3"/>
      </c>
    </row>
    <row r="81" spans="1:8" ht="14.25" customHeight="1">
      <c r="A81" s="65" t="s">
        <v>205</v>
      </c>
      <c r="B81" s="243"/>
      <c r="C81" s="244" t="s">
        <v>26</v>
      </c>
      <c r="D81" s="245"/>
      <c r="E81" s="41">
        <f>IF(ISBLANK(B81),"",SUM(12))</f>
      </c>
      <c r="F81" s="45"/>
      <c r="G81" s="32">
        <f t="shared" si="2"/>
      </c>
      <c r="H81" s="15">
        <f t="shared" si="3"/>
      </c>
    </row>
    <row r="82" spans="1:8" ht="14.25" customHeight="1">
      <c r="A82" s="68"/>
      <c r="B82" s="243"/>
      <c r="C82" s="244" t="s">
        <v>26</v>
      </c>
      <c r="D82" s="245"/>
      <c r="E82" s="41">
        <f>IF(ISBLANK(B82),"",SUM(12))</f>
      </c>
      <c r="F82" s="45"/>
      <c r="G82" s="32">
        <f t="shared" si="2"/>
      </c>
      <c r="H82" s="15">
        <f t="shared" si="3"/>
      </c>
    </row>
    <row r="83" spans="1:8" ht="14.25" customHeight="1" thickBot="1">
      <c r="A83" s="66"/>
      <c r="B83" s="246"/>
      <c r="C83" s="247" t="s">
        <v>26</v>
      </c>
      <c r="D83" s="248"/>
      <c r="E83" s="40">
        <f>IF(ISBLANK(B83),"",SUM(12))</f>
      </c>
      <c r="F83" s="50"/>
      <c r="G83" s="33">
        <f t="shared" si="2"/>
      </c>
      <c r="H83" s="15">
        <f t="shared" si="3"/>
      </c>
    </row>
    <row r="84" spans="1:8" ht="14.25" customHeight="1">
      <c r="A84" s="65" t="s">
        <v>31</v>
      </c>
      <c r="B84" s="249"/>
      <c r="C84" s="250" t="s">
        <v>26</v>
      </c>
      <c r="D84" s="251"/>
      <c r="E84" s="44"/>
      <c r="F84" s="47"/>
      <c r="G84" s="34">
        <f t="shared" si="2"/>
      </c>
      <c r="H84" s="15">
        <f t="shared" si="3"/>
      </c>
    </row>
    <row r="85" spans="1:8" ht="14.25" customHeight="1" thickBot="1">
      <c r="A85" s="66"/>
      <c r="B85" s="248"/>
      <c r="C85" s="247" t="s">
        <v>26</v>
      </c>
      <c r="D85" s="248"/>
      <c r="E85" s="48"/>
      <c r="F85" s="50"/>
      <c r="G85" s="33">
        <f t="shared" si="2"/>
      </c>
      <c r="H85" s="15">
        <f t="shared" si="3"/>
      </c>
    </row>
    <row r="86" spans="1:8" ht="14.25" customHeight="1">
      <c r="A86" s="65" t="s">
        <v>206</v>
      </c>
      <c r="B86" s="249"/>
      <c r="C86" s="250" t="s">
        <v>26</v>
      </c>
      <c r="D86" s="251"/>
      <c r="E86" s="60"/>
      <c r="F86" s="47"/>
      <c r="G86" s="34">
        <f t="shared" si="2"/>
      </c>
      <c r="H86" s="15">
        <f t="shared" si="3"/>
      </c>
    </row>
    <row r="87" spans="1:8" ht="14.25" customHeight="1" thickBot="1">
      <c r="A87" s="66"/>
      <c r="B87" s="248"/>
      <c r="C87" s="247" t="s">
        <v>26</v>
      </c>
      <c r="D87" s="248"/>
      <c r="E87" s="40"/>
      <c r="F87" s="50"/>
      <c r="G87" s="33">
        <f t="shared" si="2"/>
      </c>
      <c r="H87" s="15">
        <f t="shared" si="3"/>
      </c>
    </row>
    <row r="88" spans="2:8" ht="9" customHeight="1">
      <c r="B88" s="271"/>
      <c r="E88" s="272"/>
      <c r="G88" s="11"/>
      <c r="H88" s="12"/>
    </row>
    <row r="89" spans="2:8" ht="15" customHeight="1">
      <c r="B89" s="271"/>
      <c r="E89" s="9" t="s">
        <v>207</v>
      </c>
      <c r="G89" s="35">
        <f>SUM(G47:G87)+G41</f>
        <v>0</v>
      </c>
      <c r="H89" s="12"/>
    </row>
    <row r="90" spans="1:8" ht="29.25" customHeight="1">
      <c r="A90" s="23" t="s">
        <v>208</v>
      </c>
      <c r="B90" s="23"/>
      <c r="C90" s="23"/>
      <c r="D90" s="23"/>
      <c r="E90" s="23"/>
      <c r="F90" s="108">
        <v>0</v>
      </c>
      <c r="G90" s="35">
        <f>G89*F90</f>
        <v>0</v>
      </c>
      <c r="H90" s="12"/>
    </row>
    <row r="91" spans="7:8" ht="9" customHeight="1">
      <c r="G91" s="11"/>
      <c r="H91" s="12"/>
    </row>
    <row r="92" spans="5:8" ht="15" customHeight="1">
      <c r="E92" s="9" t="s">
        <v>32</v>
      </c>
      <c r="G92" s="35">
        <f>G89-G90</f>
        <v>0</v>
      </c>
      <c r="H92" s="12"/>
    </row>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sheetData>
  <sheetProtection password="CE35" sheet="1" selectLockedCells="1"/>
  <dataValidations count="14">
    <dataValidation allowBlank="1" showInputMessage="1" showErrorMessage="1" prompt="Der Idealwert ist 60,00€ - 67,00€/St." sqref="E6:E20"/>
    <dataValidation allowBlank="1" showInputMessage="1" showErrorMessage="1" prompt="Der Idealwert ist 54,00€ - 60,00€/St." sqref="E21:E25"/>
    <dataValidation allowBlank="1" showInputMessage="1" showErrorMessage="1" prompt="Der Idealwert ist 17,00€ - 19,00€/St." sqref="E47:E50"/>
    <dataValidation allowBlank="1" showInputMessage="1" showErrorMessage="1" prompt="Der Idealwert ist 24,00€ - 31,00€/St." sqref="E72:E73"/>
    <dataValidation allowBlank="1" showInputMessage="1" showErrorMessage="1" prompt="Der Idealwert ist 60,00€/St." sqref="E26:E30 E35:E39"/>
    <dataValidation allowBlank="1" showInputMessage="1" showErrorMessage="1" prompt="Der Idealwert ist 67,00€/St." sqref="E31:E34"/>
    <dataValidation allowBlank="1" showInputMessage="1" showErrorMessage="1" prompt="Der Idealwert ist 18,00€/St." sqref="E51:E53"/>
    <dataValidation allowBlank="1" showInputMessage="1" showErrorMessage="1" prompt="Der Idealwert ist 20,50€/St." sqref="E54:E58"/>
    <dataValidation allowBlank="1" showInputMessage="1" showErrorMessage="1" prompt="Der Idealwert ist 17,00€/m²" sqref="E59:E61"/>
    <dataValidation allowBlank="1" showInputMessage="1" showErrorMessage="1" prompt="Der Idealwert ist 17,00€/St." sqref="E62:E64 E74:E79"/>
    <dataValidation allowBlank="1" showInputMessage="1" showErrorMessage="1" prompt="Der Idealwert ist 19,00€/St." sqref="E65:E71"/>
    <dataValidation allowBlank="1" showInputMessage="1" showErrorMessage="1" prompt="Der Idealwert ist 12,00€/m²" sqref="E80:E83"/>
    <dataValidation allowBlank="1" showInputMessage="1" showErrorMessage="1" prompt="!!-Nur in Sonderfällen-!!&#10;Der Idealwert ist 1,00-3,00€/m²" sqref="E84:E85"/>
    <dataValidation allowBlank="1" showInputMessage="1" showErrorMessage="1" prompt="Der Idealwert ist 1,00-2,00€/m²" sqref="E86:E87"/>
  </dataValidations>
  <printOptions/>
  <pageMargins left="0.56" right="0.34" top="0.5" bottom="0.59" header="0.22" footer="0.19"/>
  <pageSetup horizontalDpi="600" verticalDpi="600" orientation="portrait" paperSize="9" r:id="rId1"/>
  <ignoredErrors>
    <ignoredError sqref="E51:E71 E74:E83 E26:E39" unlockedFormula="1"/>
  </ignoredErrors>
</worksheet>
</file>

<file path=xl/worksheets/sheet4.xml><?xml version="1.0" encoding="utf-8"?>
<worksheet xmlns="http://schemas.openxmlformats.org/spreadsheetml/2006/main" xmlns:r="http://schemas.openxmlformats.org/officeDocument/2006/relationships">
  <sheetPr>
    <tabColor indexed="11"/>
  </sheetPr>
  <dimension ref="A1:IV87"/>
  <sheetViews>
    <sheetView showGridLines="0" zoomScalePageLayoutView="0" workbookViewId="0" topLeftCell="A1">
      <pane ySplit="5" topLeftCell="A6" activePane="bottomLeft" state="frozen"/>
      <selection pane="topLeft" activeCell="F42" sqref="F42"/>
      <selection pane="bottomLeft" activeCell="B6" sqref="B6"/>
    </sheetView>
  </sheetViews>
  <sheetFormatPr defaultColWidth="0" defaultRowHeight="12.75" zeroHeight="1"/>
  <cols>
    <col min="1" max="1" width="18.7109375" style="0" customWidth="1"/>
    <col min="2" max="2" width="6.140625" style="0" customWidth="1"/>
    <col min="3" max="3" width="6.00390625" style="0" customWidth="1"/>
    <col min="4" max="4" width="38.28125" style="0" customWidth="1"/>
    <col min="5" max="5" width="7.8515625" style="0" customWidth="1"/>
    <col min="6" max="6" width="7.140625" style="0" customWidth="1"/>
    <col min="7" max="7" width="9.421875" style="0" customWidth="1"/>
    <col min="8" max="8" width="0.42578125" style="0" customWidth="1"/>
    <col min="9" max="255" width="7.421875" style="0" hidden="1" customWidth="1"/>
    <col min="256" max="16384" width="7.8515625" style="0" hidden="1" customWidth="1"/>
  </cols>
  <sheetData>
    <row r="1" spans="1:8" ht="20.25" customHeight="1">
      <c r="A1" s="1"/>
      <c r="B1" s="1"/>
      <c r="C1" s="1"/>
      <c r="D1" s="28"/>
      <c r="E1" s="1"/>
      <c r="F1" s="1"/>
      <c r="G1" s="1"/>
      <c r="H1" s="14"/>
    </row>
    <row r="2" spans="1:8" ht="21" customHeight="1">
      <c r="A2" s="253" t="s">
        <v>210</v>
      </c>
      <c r="B2" s="1"/>
      <c r="C2" s="218" t="s">
        <v>246</v>
      </c>
      <c r="D2" s="106">
        <f>Gartenlaube!H7</f>
        <v>0</v>
      </c>
      <c r="E2" s="218" t="s">
        <v>99</v>
      </c>
      <c r="F2" s="2">
        <f>Gartenlaube!M7</f>
        <v>0</v>
      </c>
      <c r="G2" s="1"/>
      <c r="H2" s="14"/>
    </row>
    <row r="3" spans="1:8" ht="21" customHeight="1">
      <c r="A3" s="253" t="s">
        <v>33</v>
      </c>
      <c r="B3" s="1"/>
      <c r="C3" s="1"/>
      <c r="D3" s="1"/>
      <c r="E3" s="1"/>
      <c r="F3" s="1"/>
      <c r="G3" s="1"/>
      <c r="H3" s="14"/>
    </row>
    <row r="4" spans="1:8" ht="12.75">
      <c r="A4" s="7" t="s">
        <v>0</v>
      </c>
      <c r="B4" s="3" t="s">
        <v>1</v>
      </c>
      <c r="C4" s="3" t="s">
        <v>2</v>
      </c>
      <c r="D4" s="3" t="s">
        <v>3</v>
      </c>
      <c r="E4" s="3" t="s">
        <v>4</v>
      </c>
      <c r="F4" s="5" t="s">
        <v>48</v>
      </c>
      <c r="G4" s="3" t="s">
        <v>5</v>
      </c>
      <c r="H4" s="8"/>
    </row>
    <row r="5" spans="1:8" ht="12.75">
      <c r="A5" s="10"/>
      <c r="B5" s="4"/>
      <c r="C5" s="4"/>
      <c r="D5" s="4" t="s">
        <v>7</v>
      </c>
      <c r="E5" s="6" t="s">
        <v>6</v>
      </c>
      <c r="F5" s="8" t="s">
        <v>49</v>
      </c>
      <c r="G5" s="4"/>
      <c r="H5" s="14"/>
    </row>
    <row r="6" spans="1:8" ht="16.5" customHeight="1">
      <c r="A6" s="62" t="s">
        <v>34</v>
      </c>
      <c r="B6" s="243"/>
      <c r="C6" s="244" t="s">
        <v>11</v>
      </c>
      <c r="D6" s="245"/>
      <c r="E6" s="46"/>
      <c r="F6" s="45"/>
      <c r="G6" s="32">
        <f>IF(ISBLANK(B6),"",ROUND(H6,2))</f>
      </c>
      <c r="H6" s="15">
        <f>IF(ISBLANK(B6),"",SUM(E6-(E6*F6))*B6)</f>
      </c>
    </row>
    <row r="7" spans="1:8" ht="16.5" customHeight="1">
      <c r="A7" s="63"/>
      <c r="B7" s="243"/>
      <c r="C7" s="244" t="s">
        <v>11</v>
      </c>
      <c r="D7" s="245"/>
      <c r="E7" s="46"/>
      <c r="F7" s="45"/>
      <c r="G7" s="32">
        <f aca="true" t="shared" si="0" ref="G7:G42">IF(ISBLANK(B7),"",ROUND(H7,2))</f>
      </c>
      <c r="H7" s="15">
        <f aca="true" t="shared" si="1" ref="H7:H42">IF(ISBLANK(B7),"",SUM(E7-(E7*F7))*B7)</f>
      </c>
    </row>
    <row r="8" spans="1:8" ht="16.5" customHeight="1">
      <c r="A8" s="63"/>
      <c r="B8" s="243"/>
      <c r="C8" s="244" t="s">
        <v>11</v>
      </c>
      <c r="D8" s="245"/>
      <c r="E8" s="46"/>
      <c r="F8" s="45"/>
      <c r="G8" s="32">
        <f t="shared" si="0"/>
      </c>
      <c r="H8" s="15">
        <f t="shared" si="1"/>
      </c>
    </row>
    <row r="9" spans="1:8" ht="16.5" customHeight="1">
      <c r="A9" s="63"/>
      <c r="B9" s="243"/>
      <c r="C9" s="244" t="s">
        <v>11</v>
      </c>
      <c r="D9" s="245"/>
      <c r="E9" s="46"/>
      <c r="F9" s="45"/>
      <c r="G9" s="32">
        <f t="shared" si="0"/>
      </c>
      <c r="H9" s="15">
        <f t="shared" si="1"/>
      </c>
    </row>
    <row r="10" spans="1:8" ht="16.5" customHeight="1">
      <c r="A10" s="63"/>
      <c r="B10" s="243"/>
      <c r="C10" s="244" t="s">
        <v>11</v>
      </c>
      <c r="D10" s="245"/>
      <c r="E10" s="46"/>
      <c r="F10" s="45"/>
      <c r="G10" s="32">
        <f t="shared" si="0"/>
      </c>
      <c r="H10" s="15">
        <f t="shared" si="1"/>
      </c>
    </row>
    <row r="11" spans="1:8" ht="16.5" customHeight="1">
      <c r="A11" s="63"/>
      <c r="B11" s="243"/>
      <c r="C11" s="244" t="s">
        <v>11</v>
      </c>
      <c r="D11" s="245"/>
      <c r="E11" s="46"/>
      <c r="F11" s="45"/>
      <c r="G11" s="32">
        <f t="shared" si="0"/>
      </c>
      <c r="H11" s="15">
        <f t="shared" si="1"/>
      </c>
    </row>
    <row r="12" spans="1:8" ht="16.5" customHeight="1">
      <c r="A12" s="63"/>
      <c r="B12" s="243"/>
      <c r="C12" s="244" t="s">
        <v>11</v>
      </c>
      <c r="D12" s="245"/>
      <c r="E12" s="46"/>
      <c r="F12" s="45"/>
      <c r="G12" s="32">
        <f t="shared" si="0"/>
      </c>
      <c r="H12" s="15">
        <f t="shared" si="1"/>
      </c>
    </row>
    <row r="13" spans="1:8" ht="16.5" customHeight="1" thickBot="1">
      <c r="A13" s="64"/>
      <c r="B13" s="246"/>
      <c r="C13" s="247" t="s">
        <v>11</v>
      </c>
      <c r="D13" s="248"/>
      <c r="E13" s="48"/>
      <c r="F13" s="50"/>
      <c r="G13" s="33">
        <f t="shared" si="0"/>
      </c>
      <c r="H13" s="15">
        <f t="shared" si="1"/>
      </c>
    </row>
    <row r="14" spans="1:8" ht="16.5" customHeight="1">
      <c r="A14" s="65" t="s">
        <v>245</v>
      </c>
      <c r="B14" s="249"/>
      <c r="C14" s="250" t="s">
        <v>11</v>
      </c>
      <c r="D14" s="251"/>
      <c r="E14" s="44"/>
      <c r="F14" s="47"/>
      <c r="G14" s="34">
        <f t="shared" si="0"/>
      </c>
      <c r="H14" s="15">
        <f t="shared" si="1"/>
      </c>
    </row>
    <row r="15" spans="1:8" ht="16.5" customHeight="1">
      <c r="A15" s="68"/>
      <c r="B15" s="249"/>
      <c r="C15" s="250" t="s">
        <v>11</v>
      </c>
      <c r="D15" s="251"/>
      <c r="E15" s="44"/>
      <c r="F15" s="45"/>
      <c r="G15" s="32">
        <f t="shared" si="0"/>
      </c>
      <c r="H15" s="15">
        <f t="shared" si="1"/>
      </c>
    </row>
    <row r="16" spans="1:8" ht="16.5" customHeight="1">
      <c r="A16" s="68"/>
      <c r="B16" s="249"/>
      <c r="C16" s="250" t="s">
        <v>11</v>
      </c>
      <c r="D16" s="251"/>
      <c r="E16" s="44"/>
      <c r="F16" s="45"/>
      <c r="G16" s="32">
        <f t="shared" si="0"/>
      </c>
      <c r="H16" s="15">
        <f t="shared" si="1"/>
      </c>
    </row>
    <row r="17" spans="1:8" ht="16.5" customHeight="1">
      <c r="A17" s="68"/>
      <c r="B17" s="243"/>
      <c r="C17" s="244" t="s">
        <v>11</v>
      </c>
      <c r="D17" s="245"/>
      <c r="E17" s="46"/>
      <c r="F17" s="45"/>
      <c r="G17" s="32">
        <f t="shared" si="0"/>
      </c>
      <c r="H17" s="15">
        <f t="shared" si="1"/>
      </c>
    </row>
    <row r="18" spans="1:8" ht="16.5" customHeight="1">
      <c r="A18" s="68"/>
      <c r="B18" s="243"/>
      <c r="C18" s="244" t="s">
        <v>11</v>
      </c>
      <c r="D18" s="245"/>
      <c r="E18" s="46"/>
      <c r="F18" s="45"/>
      <c r="G18" s="32">
        <f t="shared" si="0"/>
      </c>
      <c r="H18" s="15">
        <f t="shared" si="1"/>
      </c>
    </row>
    <row r="19" spans="1:8" ht="16.5" customHeight="1">
      <c r="A19" s="68"/>
      <c r="B19" s="243"/>
      <c r="C19" s="244" t="s">
        <v>11</v>
      </c>
      <c r="D19" s="245"/>
      <c r="E19" s="46"/>
      <c r="F19" s="45"/>
      <c r="G19" s="32">
        <f t="shared" si="0"/>
      </c>
      <c r="H19" s="15">
        <f t="shared" si="1"/>
      </c>
    </row>
    <row r="20" spans="1:8" ht="16.5" customHeight="1" thickBot="1">
      <c r="A20" s="71"/>
      <c r="B20" s="267"/>
      <c r="C20" s="254" t="s">
        <v>11</v>
      </c>
      <c r="D20" s="265"/>
      <c r="E20" s="51"/>
      <c r="F20" s="50"/>
      <c r="G20" s="33">
        <f t="shared" si="0"/>
      </c>
      <c r="H20" s="15">
        <f t="shared" si="1"/>
      </c>
    </row>
    <row r="21" spans="1:8" ht="16.5" customHeight="1">
      <c r="A21" s="65" t="s">
        <v>35</v>
      </c>
      <c r="B21" s="249"/>
      <c r="C21" s="244" t="s">
        <v>11</v>
      </c>
      <c r="D21" s="251"/>
      <c r="E21" s="44"/>
      <c r="F21" s="47"/>
      <c r="G21" s="34">
        <f t="shared" si="0"/>
      </c>
      <c r="H21" s="15">
        <f t="shared" si="1"/>
      </c>
    </row>
    <row r="22" spans="1:8" ht="16.5" customHeight="1">
      <c r="A22" s="67" t="s">
        <v>209</v>
      </c>
      <c r="B22" s="243"/>
      <c r="C22" s="244" t="s">
        <v>11</v>
      </c>
      <c r="D22" s="245"/>
      <c r="E22" s="46"/>
      <c r="F22" s="45"/>
      <c r="G22" s="32">
        <f t="shared" si="0"/>
      </c>
      <c r="H22" s="15">
        <f t="shared" si="1"/>
      </c>
    </row>
    <row r="23" spans="1:8" ht="16.5" customHeight="1">
      <c r="A23" s="68"/>
      <c r="B23" s="243"/>
      <c r="C23" s="244" t="s">
        <v>11</v>
      </c>
      <c r="D23" s="245"/>
      <c r="E23" s="46"/>
      <c r="F23" s="45"/>
      <c r="G23" s="32">
        <f t="shared" si="0"/>
      </c>
      <c r="H23" s="15">
        <f t="shared" si="1"/>
      </c>
    </row>
    <row r="24" spans="1:8" ht="16.5" customHeight="1">
      <c r="A24" s="68"/>
      <c r="B24" s="243"/>
      <c r="C24" s="244" t="s">
        <v>11</v>
      </c>
      <c r="D24" s="245"/>
      <c r="E24" s="46"/>
      <c r="F24" s="45"/>
      <c r="G24" s="32">
        <f t="shared" si="0"/>
      </c>
      <c r="H24" s="15">
        <f t="shared" si="1"/>
      </c>
    </row>
    <row r="25" spans="1:8" ht="16.5" customHeight="1">
      <c r="A25" s="68"/>
      <c r="B25" s="243"/>
      <c r="C25" s="244" t="s">
        <v>11</v>
      </c>
      <c r="D25" s="245"/>
      <c r="E25" s="46"/>
      <c r="F25" s="45"/>
      <c r="G25" s="32">
        <f t="shared" si="0"/>
      </c>
      <c r="H25" s="15">
        <f t="shared" si="1"/>
      </c>
    </row>
    <row r="26" spans="1:8" ht="16.5" customHeight="1">
      <c r="A26" s="68"/>
      <c r="B26" s="243"/>
      <c r="C26" s="244" t="s">
        <v>11</v>
      </c>
      <c r="D26" s="245"/>
      <c r="E26" s="46"/>
      <c r="F26" s="45"/>
      <c r="G26" s="32">
        <f t="shared" si="0"/>
      </c>
      <c r="H26" s="15">
        <f t="shared" si="1"/>
      </c>
    </row>
    <row r="27" spans="1:8" ht="16.5" customHeight="1">
      <c r="A27" s="68"/>
      <c r="B27" s="243"/>
      <c r="C27" s="244" t="s">
        <v>11</v>
      </c>
      <c r="D27" s="245"/>
      <c r="E27" s="46"/>
      <c r="F27" s="45"/>
      <c r="G27" s="32">
        <f t="shared" si="0"/>
      </c>
      <c r="H27" s="15">
        <f t="shared" si="1"/>
      </c>
    </row>
    <row r="28" spans="1:8" ht="16.5" customHeight="1">
      <c r="A28" s="68"/>
      <c r="B28" s="243"/>
      <c r="C28" s="244" t="s">
        <v>11</v>
      </c>
      <c r="D28" s="245"/>
      <c r="E28" s="46"/>
      <c r="F28" s="45"/>
      <c r="G28" s="32">
        <f t="shared" si="0"/>
      </c>
      <c r="H28" s="15">
        <f t="shared" si="1"/>
      </c>
    </row>
    <row r="29" spans="1:8" ht="16.5" customHeight="1">
      <c r="A29" s="68"/>
      <c r="B29" s="243"/>
      <c r="C29" s="244" t="s">
        <v>11</v>
      </c>
      <c r="D29" s="245"/>
      <c r="E29" s="46"/>
      <c r="F29" s="45"/>
      <c r="G29" s="32">
        <f t="shared" si="0"/>
      </c>
      <c r="H29" s="15">
        <f t="shared" si="1"/>
      </c>
    </row>
    <row r="30" spans="1:8" ht="16.5" customHeight="1">
      <c r="A30" s="68"/>
      <c r="B30" s="243"/>
      <c r="C30" s="244" t="s">
        <v>11</v>
      </c>
      <c r="D30" s="245"/>
      <c r="E30" s="46"/>
      <c r="F30" s="45"/>
      <c r="G30" s="32">
        <f t="shared" si="0"/>
      </c>
      <c r="H30" s="15">
        <f t="shared" si="1"/>
      </c>
    </row>
    <row r="31" spans="1:8" ht="16.5" customHeight="1">
      <c r="A31" s="68"/>
      <c r="B31" s="243"/>
      <c r="C31" s="244" t="s">
        <v>11</v>
      </c>
      <c r="D31" s="245"/>
      <c r="E31" s="46"/>
      <c r="F31" s="45"/>
      <c r="G31" s="32">
        <f t="shared" si="0"/>
      </c>
      <c r="H31" s="15">
        <f t="shared" si="1"/>
      </c>
    </row>
    <row r="32" spans="1:8" ht="16.5" customHeight="1">
      <c r="A32" s="68"/>
      <c r="B32" s="243"/>
      <c r="C32" s="244" t="s">
        <v>11</v>
      </c>
      <c r="D32" s="245"/>
      <c r="E32" s="46"/>
      <c r="F32" s="45"/>
      <c r="G32" s="32">
        <f t="shared" si="0"/>
      </c>
      <c r="H32" s="15">
        <f t="shared" si="1"/>
      </c>
    </row>
    <row r="33" spans="1:8" ht="16.5" customHeight="1">
      <c r="A33" s="68"/>
      <c r="B33" s="243"/>
      <c r="C33" s="244" t="s">
        <v>11</v>
      </c>
      <c r="D33" s="245"/>
      <c r="E33" s="46"/>
      <c r="F33" s="45"/>
      <c r="G33" s="32">
        <f t="shared" si="0"/>
      </c>
      <c r="H33" s="15">
        <f t="shared" si="1"/>
      </c>
    </row>
    <row r="34" spans="1:8" ht="16.5" customHeight="1">
      <c r="A34" s="68"/>
      <c r="B34" s="243"/>
      <c r="C34" s="244" t="s">
        <v>11</v>
      </c>
      <c r="D34" s="245"/>
      <c r="E34" s="46"/>
      <c r="F34" s="45"/>
      <c r="G34" s="32">
        <f t="shared" si="0"/>
      </c>
      <c r="H34" s="15">
        <f t="shared" si="1"/>
      </c>
    </row>
    <row r="35" spans="1:8" ht="16.5" customHeight="1">
      <c r="A35" s="68"/>
      <c r="B35" s="243"/>
      <c r="C35" s="244" t="s">
        <v>11</v>
      </c>
      <c r="D35" s="245"/>
      <c r="E35" s="46"/>
      <c r="F35" s="45"/>
      <c r="G35" s="32">
        <f t="shared" si="0"/>
      </c>
      <c r="H35" s="15">
        <f t="shared" si="1"/>
      </c>
    </row>
    <row r="36" spans="1:8" ht="16.5" customHeight="1" thickBot="1">
      <c r="A36" s="66"/>
      <c r="B36" s="248"/>
      <c r="C36" s="247" t="s">
        <v>11</v>
      </c>
      <c r="D36" s="248"/>
      <c r="E36" s="48"/>
      <c r="F36" s="50"/>
      <c r="G36" s="33">
        <f t="shared" si="0"/>
      </c>
      <c r="H36" s="15">
        <f t="shared" si="1"/>
      </c>
    </row>
    <row r="37" spans="1:8" ht="16.5" customHeight="1">
      <c r="A37" s="65" t="s">
        <v>37</v>
      </c>
      <c r="B37" s="249"/>
      <c r="C37" s="250" t="s">
        <v>40</v>
      </c>
      <c r="D37" s="251"/>
      <c r="E37" s="44"/>
      <c r="F37" s="47"/>
      <c r="G37" s="34">
        <f t="shared" si="0"/>
      </c>
      <c r="H37" s="15">
        <f t="shared" si="1"/>
      </c>
    </row>
    <row r="38" spans="1:8" ht="16.5" customHeight="1">
      <c r="A38" s="67" t="s">
        <v>38</v>
      </c>
      <c r="B38" s="243"/>
      <c r="C38" s="250" t="s">
        <v>40</v>
      </c>
      <c r="D38" s="245"/>
      <c r="E38" s="46"/>
      <c r="F38" s="45"/>
      <c r="G38" s="32">
        <f t="shared" si="0"/>
      </c>
      <c r="H38" s="15">
        <f t="shared" si="1"/>
      </c>
    </row>
    <row r="39" spans="1:8" ht="16.5" customHeight="1">
      <c r="A39" s="67" t="s">
        <v>39</v>
      </c>
      <c r="B39" s="243"/>
      <c r="C39" s="250" t="s">
        <v>40</v>
      </c>
      <c r="D39" s="245"/>
      <c r="E39" s="46"/>
      <c r="F39" s="45"/>
      <c r="G39" s="32">
        <f t="shared" si="0"/>
      </c>
      <c r="H39" s="15">
        <f t="shared" si="1"/>
      </c>
    </row>
    <row r="40" spans="1:8" ht="16.5" customHeight="1">
      <c r="A40" s="67"/>
      <c r="B40" s="243"/>
      <c r="C40" s="250" t="s">
        <v>40</v>
      </c>
      <c r="D40" s="245"/>
      <c r="E40" s="46"/>
      <c r="F40" s="45"/>
      <c r="G40" s="32">
        <f t="shared" si="0"/>
      </c>
      <c r="H40" s="15">
        <f t="shared" si="1"/>
      </c>
    </row>
    <row r="41" spans="1:8" ht="16.5" customHeight="1">
      <c r="A41" s="67"/>
      <c r="B41" s="243"/>
      <c r="C41" s="250" t="s">
        <v>40</v>
      </c>
      <c r="D41" s="245"/>
      <c r="E41" s="46"/>
      <c r="F41" s="45"/>
      <c r="G41" s="32">
        <f t="shared" si="0"/>
      </c>
      <c r="H41" s="15">
        <f t="shared" si="1"/>
      </c>
    </row>
    <row r="42" spans="1:8" ht="16.5" customHeight="1">
      <c r="A42" s="67"/>
      <c r="B42" s="243"/>
      <c r="C42" s="250" t="s">
        <v>40</v>
      </c>
      <c r="D42" s="245"/>
      <c r="E42" s="46"/>
      <c r="F42" s="45"/>
      <c r="G42" s="32">
        <f t="shared" si="0"/>
      </c>
      <c r="H42" s="15">
        <f t="shared" si="1"/>
      </c>
    </row>
    <row r="43" spans="1:8" ht="16.5" customHeight="1">
      <c r="A43" s="73"/>
      <c r="B43" s="243"/>
      <c r="C43" s="250" t="s">
        <v>40</v>
      </c>
      <c r="D43" s="245"/>
      <c r="E43" s="46"/>
      <c r="F43" s="45"/>
      <c r="G43" s="32">
        <f>IF(ISBLANK(B43),"",ROUND(H43,2))</f>
      </c>
      <c r="H43" s="15">
        <f>IF(ISBLANK(B43),"",SUM(E43-(E43*F43))*B43)</f>
      </c>
    </row>
    <row r="44" ht="15" customHeight="1"/>
    <row r="45" spans="5:7" ht="15" customHeight="1">
      <c r="E45" s="9" t="s">
        <v>41</v>
      </c>
      <c r="G45" s="42">
        <f>SUM(G6:G43)</f>
        <v>0</v>
      </c>
    </row>
    <row r="46" spans="1:7" ht="27.75" customHeight="1">
      <c r="A46" s="1"/>
      <c r="B46" s="1"/>
      <c r="C46" s="1"/>
      <c r="D46" s="28"/>
      <c r="E46" s="1"/>
      <c r="F46" s="1"/>
      <c r="G46" s="1"/>
    </row>
    <row r="47" spans="1:7" ht="21" customHeight="1">
      <c r="A47" s="1"/>
      <c r="B47" s="1"/>
      <c r="C47" s="1"/>
      <c r="D47" s="1"/>
      <c r="E47" s="1"/>
      <c r="F47" s="2"/>
      <c r="G47" s="252" t="s">
        <v>211</v>
      </c>
    </row>
    <row r="48" spans="1:7" ht="21" customHeight="1">
      <c r="A48" s="253" t="s">
        <v>42</v>
      </c>
      <c r="B48" s="1"/>
      <c r="C48" s="1"/>
      <c r="D48" s="1"/>
      <c r="E48" s="1"/>
      <c r="F48" s="1"/>
      <c r="G48" s="1"/>
    </row>
    <row r="49" spans="1:8" ht="12.75">
      <c r="A49" s="7" t="s">
        <v>0</v>
      </c>
      <c r="B49" s="3" t="s">
        <v>1</v>
      </c>
      <c r="C49" s="3" t="s">
        <v>2</v>
      </c>
      <c r="D49" s="3" t="s">
        <v>3</v>
      </c>
      <c r="E49" s="3" t="s">
        <v>4</v>
      </c>
      <c r="F49" s="5" t="s">
        <v>48</v>
      </c>
      <c r="G49" s="3" t="s">
        <v>5</v>
      </c>
      <c r="H49" s="8"/>
    </row>
    <row r="50" spans="1:8" ht="12.75">
      <c r="A50" s="10"/>
      <c r="B50" s="4"/>
      <c r="C50" s="4"/>
      <c r="D50" s="4" t="s">
        <v>7</v>
      </c>
      <c r="E50" s="6" t="s">
        <v>6</v>
      </c>
      <c r="F50" s="8" t="s">
        <v>49</v>
      </c>
      <c r="G50" s="4"/>
      <c r="H50" s="14"/>
    </row>
    <row r="51" spans="1:10" ht="15.75" customHeight="1">
      <c r="A51" s="62" t="s">
        <v>8</v>
      </c>
      <c r="B51" s="243"/>
      <c r="C51" s="250" t="s">
        <v>11</v>
      </c>
      <c r="D51" s="245"/>
      <c r="E51" s="46"/>
      <c r="F51" s="45"/>
      <c r="G51" s="32">
        <f aca="true" t="shared" si="2" ref="G51:G58">IF(ISBLANK(B51),"",ROUND(H51,2))</f>
      </c>
      <c r="H51" s="15">
        <f aca="true" t="shared" si="3" ref="H51:H58">IF(ISBLANK(B51),"",SUM(E51-(E51*F51))*B51)</f>
      </c>
      <c r="J51" s="12"/>
    </row>
    <row r="52" spans="1:8" ht="15.75" customHeight="1">
      <c r="A52" s="63"/>
      <c r="B52" s="243"/>
      <c r="C52" s="250" t="s">
        <v>11</v>
      </c>
      <c r="D52" s="245"/>
      <c r="E52" s="46"/>
      <c r="F52" s="45"/>
      <c r="G52" s="32">
        <f t="shared" si="2"/>
      </c>
      <c r="H52" s="15">
        <f t="shared" si="3"/>
      </c>
    </row>
    <row r="53" spans="1:8" ht="15.75" customHeight="1">
      <c r="A53" s="63"/>
      <c r="B53" s="243"/>
      <c r="C53" s="250" t="s">
        <v>11</v>
      </c>
      <c r="D53" s="245"/>
      <c r="E53" s="46"/>
      <c r="F53" s="45"/>
      <c r="G53" s="32">
        <f t="shared" si="2"/>
      </c>
      <c r="H53" s="15">
        <f t="shared" si="3"/>
      </c>
    </row>
    <row r="54" spans="1:8" ht="15.75" customHeight="1">
      <c r="A54" s="63"/>
      <c r="B54" s="243"/>
      <c r="C54" s="250" t="s">
        <v>11</v>
      </c>
      <c r="D54" s="245"/>
      <c r="E54" s="46"/>
      <c r="F54" s="45"/>
      <c r="G54" s="32">
        <f t="shared" si="2"/>
      </c>
      <c r="H54" s="15">
        <f t="shared" si="3"/>
      </c>
    </row>
    <row r="55" spans="1:8" ht="15.75" customHeight="1">
      <c r="A55" s="63"/>
      <c r="B55" s="243"/>
      <c r="C55" s="250" t="s">
        <v>11</v>
      </c>
      <c r="D55" s="245"/>
      <c r="E55" s="46"/>
      <c r="F55" s="45"/>
      <c r="G55" s="32">
        <f t="shared" si="2"/>
      </c>
      <c r="H55" s="15">
        <f t="shared" si="3"/>
      </c>
    </row>
    <row r="56" spans="1:8" ht="15.75" customHeight="1">
      <c r="A56" s="63"/>
      <c r="B56" s="243"/>
      <c r="C56" s="250" t="s">
        <v>11</v>
      </c>
      <c r="D56" s="245"/>
      <c r="E56" s="46"/>
      <c r="F56" s="45"/>
      <c r="G56" s="32">
        <f t="shared" si="2"/>
      </c>
      <c r="H56" s="15">
        <f t="shared" si="3"/>
      </c>
    </row>
    <row r="57" spans="1:8" ht="15.75" customHeight="1">
      <c r="A57" s="63"/>
      <c r="B57" s="243"/>
      <c r="C57" s="250" t="s">
        <v>11</v>
      </c>
      <c r="D57" s="245"/>
      <c r="E57" s="46"/>
      <c r="F57" s="45"/>
      <c r="G57" s="32">
        <f t="shared" si="2"/>
      </c>
      <c r="H57" s="15">
        <f t="shared" si="3"/>
      </c>
    </row>
    <row r="58" spans="1:8" ht="15.75" customHeight="1" thickBot="1">
      <c r="A58" s="64"/>
      <c r="B58" s="246"/>
      <c r="C58" s="247" t="s">
        <v>11</v>
      </c>
      <c r="D58" s="248"/>
      <c r="E58" s="48"/>
      <c r="F58" s="45"/>
      <c r="G58" s="32">
        <f t="shared" si="2"/>
      </c>
      <c r="H58" s="15">
        <f t="shared" si="3"/>
      </c>
    </row>
    <row r="59" spans="1:256" ht="15.75" customHeight="1" thickBot="1">
      <c r="A59" s="293" t="s">
        <v>212</v>
      </c>
      <c r="B59" s="294"/>
      <c r="C59" s="294"/>
      <c r="D59" s="294"/>
      <c r="E59" s="294"/>
      <c r="F59" s="295"/>
      <c r="G59" s="43">
        <f>IF(SUM(G51:G58)+G45&lt;=500,SUM(G51:G58)+G45,500)</f>
        <v>0</v>
      </c>
      <c r="H59" s="15"/>
      <c r="IV59" s="12" t="e">
        <f>SUM(G45+G51:G58)</f>
        <v>#VALUE!</v>
      </c>
    </row>
    <row r="60" spans="1:8" ht="15.75" customHeight="1">
      <c r="A60" s="65" t="s">
        <v>43</v>
      </c>
      <c r="B60" s="249"/>
      <c r="C60" s="251" t="s">
        <v>149</v>
      </c>
      <c r="D60" s="251"/>
      <c r="E60" s="44"/>
      <c r="F60" s="45"/>
      <c r="G60" s="32">
        <f aca="true" t="shared" si="4" ref="G60:G76">IF(ISBLANK(B60),"",ROUND(H60,2))</f>
      </c>
      <c r="H60" s="15">
        <f aca="true" t="shared" si="5" ref="H60:H76">IF(ISBLANK(B60),"",SUM(E60-(E60*F60))*B60)</f>
      </c>
    </row>
    <row r="61" spans="1:8" ht="15.75" customHeight="1">
      <c r="A61" s="68" t="s">
        <v>36</v>
      </c>
      <c r="B61" s="243"/>
      <c r="C61" s="251" t="s">
        <v>149</v>
      </c>
      <c r="D61" s="245"/>
      <c r="E61" s="46"/>
      <c r="F61" s="45"/>
      <c r="G61" s="32">
        <f t="shared" si="4"/>
      </c>
      <c r="H61" s="15">
        <f t="shared" si="5"/>
      </c>
    </row>
    <row r="62" spans="1:8" ht="15.75" customHeight="1">
      <c r="A62" s="68"/>
      <c r="B62" s="243"/>
      <c r="C62" s="251" t="s">
        <v>149</v>
      </c>
      <c r="D62" s="245"/>
      <c r="E62" s="46"/>
      <c r="F62" s="45"/>
      <c r="G62" s="32">
        <f t="shared" si="4"/>
      </c>
      <c r="H62" s="15">
        <f t="shared" si="5"/>
      </c>
    </row>
    <row r="63" spans="1:8" ht="15.75" customHeight="1">
      <c r="A63" s="68"/>
      <c r="B63" s="243"/>
      <c r="C63" s="251" t="s">
        <v>149</v>
      </c>
      <c r="D63" s="245"/>
      <c r="E63" s="46"/>
      <c r="F63" s="45"/>
      <c r="G63" s="32">
        <f t="shared" si="4"/>
      </c>
      <c r="H63" s="15">
        <f t="shared" si="5"/>
      </c>
    </row>
    <row r="64" spans="1:8" ht="15.75" customHeight="1">
      <c r="A64" s="68"/>
      <c r="B64" s="268"/>
      <c r="C64" s="251" t="s">
        <v>149</v>
      </c>
      <c r="D64" s="269"/>
      <c r="E64" s="49"/>
      <c r="F64" s="45"/>
      <c r="G64" s="32">
        <f t="shared" si="4"/>
      </c>
      <c r="H64" s="15">
        <f t="shared" si="5"/>
      </c>
    </row>
    <row r="65" spans="1:8" ht="15.75" customHeight="1">
      <c r="A65" s="68"/>
      <c r="B65" s="243"/>
      <c r="C65" s="251" t="s">
        <v>149</v>
      </c>
      <c r="D65" s="245"/>
      <c r="E65" s="46"/>
      <c r="F65" s="45"/>
      <c r="G65" s="32">
        <f t="shared" si="4"/>
      </c>
      <c r="H65" s="15">
        <f t="shared" si="5"/>
      </c>
    </row>
    <row r="66" spans="1:8" ht="15.75" customHeight="1">
      <c r="A66" s="68"/>
      <c r="B66" s="243"/>
      <c r="C66" s="251" t="s">
        <v>149</v>
      </c>
      <c r="D66" s="245"/>
      <c r="E66" s="46"/>
      <c r="F66" s="45"/>
      <c r="G66" s="32">
        <f t="shared" si="4"/>
      </c>
      <c r="H66" s="15">
        <f t="shared" si="5"/>
      </c>
    </row>
    <row r="67" spans="1:8" ht="15.75" customHeight="1">
      <c r="A67" s="68"/>
      <c r="B67" s="243"/>
      <c r="C67" s="251" t="s">
        <v>149</v>
      </c>
      <c r="D67" s="245"/>
      <c r="E67" s="46"/>
      <c r="F67" s="45"/>
      <c r="G67" s="32">
        <f t="shared" si="4"/>
      </c>
      <c r="H67" s="15">
        <f t="shared" si="5"/>
      </c>
    </row>
    <row r="68" spans="1:8" ht="15.75" customHeight="1">
      <c r="A68" s="68"/>
      <c r="B68" s="243"/>
      <c r="C68" s="251" t="s">
        <v>149</v>
      </c>
      <c r="D68" s="245"/>
      <c r="E68" s="46"/>
      <c r="F68" s="45"/>
      <c r="G68" s="32">
        <f t="shared" si="4"/>
      </c>
      <c r="H68" s="15">
        <f t="shared" si="5"/>
      </c>
    </row>
    <row r="69" spans="1:8" ht="15.75" customHeight="1">
      <c r="A69" s="68"/>
      <c r="B69" s="243"/>
      <c r="C69" s="251" t="s">
        <v>149</v>
      </c>
      <c r="D69" s="245"/>
      <c r="E69" s="46"/>
      <c r="F69" s="45"/>
      <c r="G69" s="32">
        <f t="shared" si="4"/>
      </c>
      <c r="H69" s="15">
        <f t="shared" si="5"/>
      </c>
    </row>
    <row r="70" spans="1:8" ht="15.75" customHeight="1">
      <c r="A70" s="68"/>
      <c r="B70" s="243"/>
      <c r="C70" s="251" t="s">
        <v>149</v>
      </c>
      <c r="D70" s="245"/>
      <c r="E70" s="46"/>
      <c r="F70" s="45"/>
      <c r="G70" s="32">
        <f t="shared" si="4"/>
      </c>
      <c r="H70" s="15">
        <f t="shared" si="5"/>
      </c>
    </row>
    <row r="71" spans="1:8" ht="15.75" customHeight="1">
      <c r="A71" s="68"/>
      <c r="B71" s="243"/>
      <c r="C71" s="251" t="s">
        <v>149</v>
      </c>
      <c r="D71" s="245"/>
      <c r="E71" s="46"/>
      <c r="F71" s="45"/>
      <c r="G71" s="32">
        <f t="shared" si="4"/>
      </c>
      <c r="H71" s="15">
        <f t="shared" si="5"/>
      </c>
    </row>
    <row r="72" spans="1:8" ht="15.75" customHeight="1">
      <c r="A72" s="68"/>
      <c r="B72" s="243"/>
      <c r="C72" s="251" t="s">
        <v>149</v>
      </c>
      <c r="D72" s="245"/>
      <c r="E72" s="46"/>
      <c r="F72" s="45"/>
      <c r="G72" s="32">
        <f t="shared" si="4"/>
      </c>
      <c r="H72" s="15">
        <f t="shared" si="5"/>
      </c>
    </row>
    <row r="73" spans="1:8" ht="15.75" customHeight="1">
      <c r="A73" s="68"/>
      <c r="B73" s="243"/>
      <c r="C73" s="251" t="s">
        <v>149</v>
      </c>
      <c r="D73" s="245"/>
      <c r="E73" s="46"/>
      <c r="F73" s="45"/>
      <c r="G73" s="32">
        <f t="shared" si="4"/>
      </c>
      <c r="H73" s="15">
        <f t="shared" si="5"/>
      </c>
    </row>
    <row r="74" spans="1:8" ht="15.75" customHeight="1">
      <c r="A74" s="68"/>
      <c r="B74" s="243"/>
      <c r="C74" s="251" t="s">
        <v>149</v>
      </c>
      <c r="D74" s="245"/>
      <c r="E74" s="46"/>
      <c r="F74" s="45"/>
      <c r="G74" s="32">
        <f t="shared" si="4"/>
      </c>
      <c r="H74" s="15">
        <f t="shared" si="5"/>
      </c>
    </row>
    <row r="75" spans="1:8" ht="15.75" customHeight="1">
      <c r="A75" s="68"/>
      <c r="B75" s="243"/>
      <c r="C75" s="251" t="s">
        <v>149</v>
      </c>
      <c r="D75" s="245"/>
      <c r="E75" s="46"/>
      <c r="F75" s="45"/>
      <c r="G75" s="32">
        <f t="shared" si="4"/>
      </c>
      <c r="H75" s="15">
        <f t="shared" si="5"/>
      </c>
    </row>
    <row r="76" spans="1:8" ht="15.75" customHeight="1">
      <c r="A76" s="68"/>
      <c r="B76" s="243"/>
      <c r="C76" s="251" t="s">
        <v>149</v>
      </c>
      <c r="D76" s="245"/>
      <c r="E76" s="46"/>
      <c r="F76" s="45"/>
      <c r="G76" s="32">
        <f t="shared" si="4"/>
      </c>
      <c r="H76" s="15">
        <f t="shared" si="5"/>
      </c>
    </row>
    <row r="77" spans="1:8" ht="15.75" customHeight="1" thickBot="1">
      <c r="A77" s="66"/>
      <c r="B77" s="248"/>
      <c r="C77" s="248" t="s">
        <v>149</v>
      </c>
      <c r="D77" s="248"/>
      <c r="E77" s="48"/>
      <c r="F77" s="50"/>
      <c r="G77" s="32">
        <f>IF(ISBLANK(B77),"",ROUND(H77,2))</f>
      </c>
      <c r="H77" s="15">
        <f>IF(ISBLANK(B77),"",SUM(E77-(E77*F77))*B77)</f>
      </c>
    </row>
    <row r="78" spans="1:8" ht="15.75" customHeight="1" thickBot="1">
      <c r="A78" s="293" t="s">
        <v>213</v>
      </c>
      <c r="B78" s="294"/>
      <c r="C78" s="294"/>
      <c r="D78" s="294"/>
      <c r="E78" s="294"/>
      <c r="F78" s="295"/>
      <c r="G78" s="43">
        <f>IF(SUM(G60:G77)&lt;=300,SUM(G60:G77),300)</f>
        <v>0</v>
      </c>
      <c r="H78" s="15"/>
    </row>
    <row r="79" spans="1:8" ht="15.75" customHeight="1">
      <c r="A79" s="65" t="s">
        <v>44</v>
      </c>
      <c r="B79" s="249"/>
      <c r="C79" s="250" t="s">
        <v>26</v>
      </c>
      <c r="D79" s="251"/>
      <c r="E79" s="44"/>
      <c r="F79" s="45"/>
      <c r="G79" s="32">
        <f>IF(ISBLANK(B79),"",ROUND(H79,2))</f>
      </c>
      <c r="H79" s="15">
        <f>IF(ISBLANK(B79),"",SUM(E79-(E79*F79))*B79)</f>
      </c>
    </row>
    <row r="80" spans="1:8" ht="15.75" customHeight="1">
      <c r="A80" s="63" t="s">
        <v>45</v>
      </c>
      <c r="B80" s="243"/>
      <c r="C80" s="250" t="s">
        <v>26</v>
      </c>
      <c r="D80" s="245"/>
      <c r="E80" s="46"/>
      <c r="F80" s="45"/>
      <c r="G80" s="32">
        <f>IF(ISBLANK(B80),"",ROUND(H80,2))</f>
      </c>
      <c r="H80" s="15">
        <f>IF(ISBLANK(B80),"",SUM(E80-(E80*F80))*B80)</f>
      </c>
    </row>
    <row r="81" spans="1:8" ht="15.75" customHeight="1">
      <c r="A81" s="72" t="s">
        <v>46</v>
      </c>
      <c r="B81" s="243"/>
      <c r="C81" s="250" t="s">
        <v>26</v>
      </c>
      <c r="D81" s="245"/>
      <c r="E81" s="46"/>
      <c r="F81" s="45"/>
      <c r="G81" s="32">
        <f>IF(ISBLANK(B81),"",ROUND(H81,2))</f>
      </c>
      <c r="H81" s="15">
        <f>IF(ISBLANK(B81),"",SUM(E81-(E81*F81))*B81)</f>
      </c>
    </row>
    <row r="82" ht="15" customHeight="1">
      <c r="A82" s="13"/>
    </row>
    <row r="83" spans="5:7" ht="15" customHeight="1">
      <c r="E83" s="9" t="s">
        <v>214</v>
      </c>
      <c r="G83" s="110">
        <f>SUM(G79:G81)+G78+G59</f>
        <v>0</v>
      </c>
    </row>
    <row r="84" ht="12.75" hidden="1">
      <c r="G84" s="12"/>
    </row>
    <row r="85" spans="1:8" ht="29.25" customHeight="1">
      <c r="A85" s="23" t="s">
        <v>208</v>
      </c>
      <c r="B85" s="23"/>
      <c r="C85" s="23"/>
      <c r="D85" s="23"/>
      <c r="E85" s="23"/>
      <c r="F85" s="108"/>
      <c r="G85" s="35">
        <f>G83*F85</f>
        <v>0</v>
      </c>
      <c r="H85" s="12"/>
    </row>
    <row r="86" spans="7:8" ht="9" customHeight="1">
      <c r="G86" s="11"/>
      <c r="H86" s="12"/>
    </row>
    <row r="87" spans="5:8" ht="15" customHeight="1">
      <c r="E87" s="9" t="s">
        <v>47</v>
      </c>
      <c r="G87" s="35">
        <f>G83-G85</f>
        <v>0</v>
      </c>
      <c r="H87" s="12"/>
    </row>
    <row r="88" ht="12.75"/>
    <row r="89" ht="12.75"/>
    <row r="90" ht="12.75"/>
    <row r="91" ht="12.75"/>
    <row r="92" ht="12.75"/>
    <row r="93" ht="12.75"/>
    <row r="94" ht="12.75"/>
    <row r="95" ht="12.75"/>
    <row r="96" ht="12.75"/>
  </sheetData>
  <sheetProtection password="CE35" sheet="1" selectLockedCells="1"/>
  <mergeCells count="2">
    <mergeCell ref="A59:F59"/>
    <mergeCell ref="A78:F78"/>
  </mergeCells>
  <dataValidations count="11">
    <dataValidation allowBlank="1" showInputMessage="1" showErrorMessage="1" prompt="Der Idealwert von Zwerg.-Bodendecker.-Beet.-Strauchrosen und Teehypriden ist 10,50€-14,00€/St.&#10;Kletter.- und Hochstammrosen bei 16,00€-21,50€/St." sqref="E6"/>
    <dataValidation allowBlank="1" showInputMessage="1" showErrorMessage="1" prompt="Der Idealwert von Zwerg.-Bodendecker.-Beet.-Strauchrosen und Teehypriden ist 10,50€-14,00€/St.&#10;Kletter.- und Hochstammrosen bei 16,00€-21,50€/St.&#10;" sqref="E7:E13"/>
    <dataValidation allowBlank="1" showInputMessage="1" showErrorMessage="1" prompt="Der Idealwert von einfachen Klettergehölzen ist 9,50€-10,50€&#10;von Blüh-Klettergehölzen ist 13,00€-19,50€&#10;von hochwertigen Klettergehölzen ist 19,50€-31,50€&#10;" sqref="E14"/>
    <dataValidation allowBlank="1" showInputMessage="1" showErrorMessage="1" prompt="Der Idealwert von einfachen Klettergehölzen ist 9,50€-10,50€&#10;von Blüh-Klettergehölzen ist 13,00€-19,50€&#10;von hochwertigen Klettergehölzen ist 19,50€-31,50€" sqref="E15:E20"/>
    <dataValidation allowBlank="1" showInputMessage="1" showErrorMessage="1" prompt="Der Idealwert von einfachen Ziersträucher ist 7,50€-10,50€&#10;von Zier.-Blühsträucher ist 12,50€-17,00€&#10;von hochwertigen Sträucher/Ziersträuchr ist 17.00€-24,00€" sqref="E21:E36"/>
    <dataValidation allowBlank="1" showInputMessage="1" showErrorMessage="1" prompt="Der Idealwert von einfachen Hecken ist 14,00€&#10;von Zierstrauch.-Blühstrauchhecken ist 22,00€" sqref="E37:E43"/>
    <dataValidation allowBlank="1" showInputMessage="1" showErrorMessage="1" prompt="Der Idealwert von Nadelgehölzen ist  12,50€-21,50€" sqref="E51:E58"/>
    <dataValidation allowBlank="1" showInputMessage="1" showErrorMessage="1" prompt="Der Idealwert von Stauden flächig inkl. Blumenzwiebeln ist 10,50€-15,00€/m²&#10;Pracht.-Solitärstauden 9,50€-10,50€/St.&#10;Seerosen 19,00€/St." sqref="E60:E77"/>
    <dataValidation allowBlank="1" showInputMessage="1" showErrorMessage="1" prompt="Der Idealwert von Rasen und Blumenwiese (max. 1/3 der Gartenfläche) ist 0,50€-1,00€" sqref="E79:E81"/>
    <dataValidation type="list" allowBlank="1" showInputMessage="1" showErrorMessage="1" prompt="Bitte Maßeinheit angeben!" sqref="C60:C77">
      <formula1>"-,St,m²"</formula1>
    </dataValidation>
    <dataValidation allowBlank="1" showErrorMessage="1" sqref="F79:F81"/>
  </dataValidations>
  <printOptions/>
  <pageMargins left="0.56" right="0.34" top="0.43" bottom="0.64" header="0.33" footer="0.23"/>
  <pageSetup horizontalDpi="600" verticalDpi="600" orientation="portrait" paperSize="9" r:id="rId1"/>
  <ignoredErrors>
    <ignoredError sqref="G59 G78" formula="1"/>
  </ignoredErrors>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PageLayoutView="0" workbookViewId="0" topLeftCell="A7">
      <selection activeCell="A6" sqref="A6:G6"/>
    </sheetView>
  </sheetViews>
  <sheetFormatPr defaultColWidth="0" defaultRowHeight="12.75" zeroHeight="1"/>
  <cols>
    <col min="1" max="1" width="31.7109375" style="0" customWidth="1"/>
    <col min="2" max="2" width="5.00390625" style="0" customWidth="1"/>
    <col min="3" max="3" width="17.421875" style="0" customWidth="1"/>
    <col min="4" max="4" width="5.00390625" style="0" customWidth="1"/>
    <col min="5" max="5" width="27.140625" style="0" customWidth="1"/>
    <col min="6" max="6" width="3.7109375" style="0" customWidth="1"/>
    <col min="7" max="7" width="2.7109375" style="0" customWidth="1"/>
    <col min="8" max="8" width="4.00390625" style="0" customWidth="1"/>
    <col min="9" max="16384" width="0" style="0" hidden="1" customWidth="1"/>
  </cols>
  <sheetData>
    <row r="1" spans="1:8" ht="21" customHeight="1">
      <c r="A1" s="116"/>
      <c r="C1" s="117"/>
      <c r="E1" s="116"/>
      <c r="F1" s="118"/>
      <c r="G1" s="118"/>
      <c r="H1" s="119"/>
    </row>
    <row r="2" spans="1:8" ht="21" customHeight="1">
      <c r="A2" s="270" t="s">
        <v>215</v>
      </c>
      <c r="B2" s="218" t="s">
        <v>246</v>
      </c>
      <c r="C2" s="118"/>
      <c r="D2" s="109">
        <f>Gartenlaube!H7</f>
        <v>0</v>
      </c>
      <c r="E2" s="29" t="s">
        <v>99</v>
      </c>
      <c r="F2" s="109">
        <f>Gartenlaube!M7</f>
        <v>0</v>
      </c>
      <c r="G2" s="118"/>
      <c r="H2" s="119"/>
    </row>
    <row r="3" spans="1:8" ht="18" customHeight="1">
      <c r="A3" s="112" t="s">
        <v>81</v>
      </c>
      <c r="B3" s="112"/>
      <c r="C3" s="118"/>
      <c r="D3" s="112"/>
      <c r="E3" s="118"/>
      <c r="F3" s="118"/>
      <c r="G3" s="118"/>
      <c r="H3" s="119"/>
    </row>
    <row r="4" spans="1:8" ht="12.75">
      <c r="A4" s="113" t="s">
        <v>82</v>
      </c>
      <c r="B4" s="113"/>
      <c r="C4" s="114"/>
      <c r="D4" s="113"/>
      <c r="E4" s="114"/>
      <c r="F4" s="114"/>
      <c r="G4" s="114"/>
      <c r="H4" s="115"/>
    </row>
    <row r="5" spans="1:8" ht="3" customHeight="1">
      <c r="A5" s="113"/>
      <c r="B5" s="114"/>
      <c r="C5" s="114"/>
      <c r="D5" s="114"/>
      <c r="E5" s="114"/>
      <c r="F5" s="114"/>
      <c r="G5" s="114"/>
      <c r="H5" s="119"/>
    </row>
    <row r="6" spans="1:8" ht="15" customHeight="1">
      <c r="A6" s="302"/>
      <c r="B6" s="302"/>
      <c r="C6" s="302"/>
      <c r="D6" s="302"/>
      <c r="E6" s="302"/>
      <c r="F6" s="302"/>
      <c r="G6" s="302"/>
      <c r="H6" s="120"/>
    </row>
    <row r="7" spans="1:8" ht="15" customHeight="1">
      <c r="A7" s="300"/>
      <c r="B7" s="300"/>
      <c r="C7" s="300"/>
      <c r="D7" s="300"/>
      <c r="E7" s="300"/>
      <c r="F7" s="300"/>
      <c r="G7" s="300"/>
      <c r="H7" s="120"/>
    </row>
    <row r="8" spans="1:8" ht="15" customHeight="1">
      <c r="A8" s="300"/>
      <c r="B8" s="300"/>
      <c r="C8" s="300"/>
      <c r="D8" s="300"/>
      <c r="E8" s="300"/>
      <c r="F8" s="300"/>
      <c r="G8" s="300"/>
      <c r="H8" s="120"/>
    </row>
    <row r="9" spans="1:8" ht="15" customHeight="1">
      <c r="A9" s="300"/>
      <c r="B9" s="300"/>
      <c r="C9" s="300"/>
      <c r="D9" s="300"/>
      <c r="E9" s="300"/>
      <c r="F9" s="300"/>
      <c r="G9" s="300"/>
      <c r="H9" s="120"/>
    </row>
    <row r="10" spans="1:8" ht="15" customHeight="1">
      <c r="A10" s="300"/>
      <c r="B10" s="300"/>
      <c r="C10" s="300"/>
      <c r="D10" s="300"/>
      <c r="E10" s="300"/>
      <c r="F10" s="300"/>
      <c r="G10" s="300"/>
      <c r="H10" s="120"/>
    </row>
    <row r="11" spans="1:8" ht="15" customHeight="1">
      <c r="A11" s="300"/>
      <c r="B11" s="300"/>
      <c r="C11" s="300"/>
      <c r="D11" s="300"/>
      <c r="E11" s="300"/>
      <c r="F11" s="300"/>
      <c r="G11" s="300"/>
      <c r="H11" s="120"/>
    </row>
    <row r="12" spans="1:8" ht="15" customHeight="1">
      <c r="A12" s="300"/>
      <c r="B12" s="300"/>
      <c r="C12" s="300"/>
      <c r="D12" s="300"/>
      <c r="E12" s="300"/>
      <c r="F12" s="300"/>
      <c r="G12" s="300"/>
      <c r="H12" s="120"/>
    </row>
    <row r="13" spans="1:8" ht="15" customHeight="1">
      <c r="A13" s="121"/>
      <c r="B13" s="122"/>
      <c r="C13" s="122"/>
      <c r="D13" s="122"/>
      <c r="E13" s="122"/>
      <c r="F13" s="123"/>
      <c r="G13" s="124"/>
      <c r="H13" s="120"/>
    </row>
    <row r="14" spans="1:8" ht="17.25" customHeight="1">
      <c r="A14" s="125" t="s">
        <v>83</v>
      </c>
      <c r="B14" s="122"/>
      <c r="C14" s="122"/>
      <c r="D14" s="122"/>
      <c r="E14" s="122"/>
      <c r="F14" s="123"/>
      <c r="G14" s="124"/>
      <c r="H14" s="120"/>
    </row>
    <row r="15" spans="1:8" ht="3" customHeight="1">
      <c r="A15" s="119"/>
      <c r="B15" s="122"/>
      <c r="C15" s="122"/>
      <c r="D15" s="122"/>
      <c r="E15" s="122"/>
      <c r="F15" s="123"/>
      <c r="G15" s="124"/>
      <c r="H15" s="120"/>
    </row>
    <row r="16" spans="1:8" ht="15" customHeight="1">
      <c r="A16" s="302"/>
      <c r="B16" s="302"/>
      <c r="C16" s="302"/>
      <c r="D16" s="302"/>
      <c r="E16" s="302"/>
      <c r="F16" s="302"/>
      <c r="G16" s="302"/>
      <c r="H16" s="120"/>
    </row>
    <row r="17" spans="1:8" ht="15" customHeight="1">
      <c r="A17" s="300"/>
      <c r="B17" s="300"/>
      <c r="C17" s="300"/>
      <c r="D17" s="300"/>
      <c r="E17" s="300"/>
      <c r="F17" s="300"/>
      <c r="G17" s="300"/>
      <c r="H17" s="120"/>
    </row>
    <row r="18" spans="1:8" ht="15" customHeight="1">
      <c r="A18" s="300"/>
      <c r="B18" s="300"/>
      <c r="C18" s="300"/>
      <c r="D18" s="300"/>
      <c r="E18" s="300"/>
      <c r="F18" s="300"/>
      <c r="G18" s="300"/>
      <c r="H18" s="120"/>
    </row>
    <row r="19" spans="1:8" ht="15" customHeight="1">
      <c r="A19" s="300"/>
      <c r="B19" s="300"/>
      <c r="C19" s="300"/>
      <c r="D19" s="300"/>
      <c r="E19" s="300"/>
      <c r="F19" s="300"/>
      <c r="G19" s="300"/>
      <c r="H19" s="120"/>
    </row>
    <row r="20" spans="1:8" ht="15" customHeight="1">
      <c r="A20" s="300"/>
      <c r="B20" s="300"/>
      <c r="C20" s="300"/>
      <c r="D20" s="300"/>
      <c r="E20" s="300"/>
      <c r="F20" s="300"/>
      <c r="G20" s="300"/>
      <c r="H20" s="120"/>
    </row>
    <row r="21" spans="1:8" ht="15" customHeight="1">
      <c r="A21" s="300"/>
      <c r="B21" s="300"/>
      <c r="C21" s="300"/>
      <c r="D21" s="300"/>
      <c r="E21" s="300"/>
      <c r="F21" s="300"/>
      <c r="G21" s="300"/>
      <c r="H21" s="120"/>
    </row>
    <row r="22" spans="1:8" ht="15" customHeight="1">
      <c r="A22" s="300"/>
      <c r="B22" s="300"/>
      <c r="C22" s="300"/>
      <c r="D22" s="300"/>
      <c r="E22" s="300"/>
      <c r="F22" s="300"/>
      <c r="G22" s="300"/>
      <c r="H22" s="120"/>
    </row>
    <row r="23" spans="1:8" ht="15" customHeight="1">
      <c r="A23" s="300"/>
      <c r="B23" s="300"/>
      <c r="C23" s="300"/>
      <c r="D23" s="300"/>
      <c r="E23" s="300"/>
      <c r="F23" s="300"/>
      <c r="G23" s="300"/>
      <c r="H23" s="120"/>
    </row>
    <row r="24" spans="1:8" ht="15" customHeight="1">
      <c r="A24" s="300"/>
      <c r="B24" s="300"/>
      <c r="C24" s="300"/>
      <c r="D24" s="300"/>
      <c r="E24" s="300"/>
      <c r="F24" s="300"/>
      <c r="G24" s="300"/>
      <c r="H24" s="120"/>
    </row>
    <row r="25" spans="1:8" ht="20.25" customHeight="1">
      <c r="A25" s="125"/>
      <c r="B25" s="135"/>
      <c r="C25" s="135"/>
      <c r="D25" s="135"/>
      <c r="E25" s="135"/>
      <c r="F25" s="223"/>
      <c r="G25" s="240"/>
      <c r="H25" s="120"/>
    </row>
    <row r="26" spans="1:8" ht="18" customHeight="1">
      <c r="A26" s="17" t="s">
        <v>84</v>
      </c>
      <c r="B26" s="18" t="s">
        <v>224</v>
      </c>
      <c r="C26" s="19"/>
      <c r="D26" s="18"/>
      <c r="E26" s="149">
        <f>Gartenlaube!N111</f>
        <v>0</v>
      </c>
      <c r="F26" s="140"/>
      <c r="G26" s="140"/>
      <c r="H26" s="120"/>
    </row>
    <row r="27" spans="1:8" ht="18" customHeight="1">
      <c r="A27" s="20" t="s">
        <v>85</v>
      </c>
      <c r="B27" s="126" t="s">
        <v>86</v>
      </c>
      <c r="C27" s="119"/>
      <c r="D27" s="126"/>
      <c r="E27" s="149">
        <f>Nebenanlagen!G81</f>
        <v>0</v>
      </c>
      <c r="F27" s="140"/>
      <c r="G27" s="140"/>
      <c r="H27" s="120"/>
    </row>
    <row r="28" spans="1:8" ht="18" customHeight="1">
      <c r="A28" s="20" t="s">
        <v>87</v>
      </c>
      <c r="B28" s="126" t="s">
        <v>88</v>
      </c>
      <c r="C28" s="119"/>
      <c r="D28" s="126"/>
      <c r="E28" s="149">
        <f>gärtnerische_Kulturen!G92</f>
        <v>0</v>
      </c>
      <c r="F28" s="140"/>
      <c r="G28" s="140"/>
      <c r="H28" s="120"/>
    </row>
    <row r="29" spans="1:8" ht="18" customHeight="1">
      <c r="A29" s="20" t="s">
        <v>89</v>
      </c>
      <c r="B29" s="126" t="s">
        <v>90</v>
      </c>
      <c r="C29" s="119"/>
      <c r="D29" s="126"/>
      <c r="E29" s="149">
        <f>Zierbegrünung!G87</f>
        <v>0</v>
      </c>
      <c r="F29" s="140"/>
      <c r="G29" s="140"/>
      <c r="H29" s="120"/>
    </row>
    <row r="30" spans="1:8" ht="3" customHeight="1">
      <c r="A30" s="14"/>
      <c r="B30" s="122"/>
      <c r="C30" s="119"/>
      <c r="D30" s="122"/>
      <c r="E30" s="150"/>
      <c r="F30" s="127"/>
      <c r="G30" s="142"/>
      <c r="H30" s="120"/>
    </row>
    <row r="31" spans="1:8" ht="17.25" customHeight="1">
      <c r="A31" s="21" t="s">
        <v>91</v>
      </c>
      <c r="B31" s="122"/>
      <c r="C31" s="119"/>
      <c r="D31" s="122"/>
      <c r="E31" s="151"/>
      <c r="F31" s="140"/>
      <c r="G31" s="140"/>
      <c r="H31" s="120"/>
    </row>
    <row r="32" spans="1:8" ht="17.25" customHeight="1">
      <c r="A32" s="21" t="s">
        <v>216</v>
      </c>
      <c r="B32" s="122"/>
      <c r="C32" s="119"/>
      <c r="D32" s="222" t="s">
        <v>149</v>
      </c>
      <c r="E32" s="221"/>
      <c r="F32" s="140"/>
      <c r="G32" s="140"/>
      <c r="H32" s="120"/>
    </row>
    <row r="33" spans="1:8" ht="6.75" customHeight="1">
      <c r="A33" s="14"/>
      <c r="B33" s="122"/>
      <c r="C33" s="119"/>
      <c r="D33" s="122"/>
      <c r="E33" s="150"/>
      <c r="F33" s="127"/>
      <c r="G33" s="142"/>
      <c r="H33" s="120"/>
    </row>
    <row r="34" spans="1:8" ht="21" customHeight="1">
      <c r="A34" s="20" t="s">
        <v>92</v>
      </c>
      <c r="B34" s="122"/>
      <c r="C34" s="119"/>
      <c r="D34" s="122"/>
      <c r="E34" s="152">
        <f>SUM(E26:E31)-E32</f>
        <v>0</v>
      </c>
      <c r="F34" s="141"/>
      <c r="G34" s="141"/>
      <c r="H34" s="120"/>
    </row>
    <row r="35" spans="1:8" ht="3" customHeight="1">
      <c r="A35" s="22"/>
      <c r="B35" s="16"/>
      <c r="C35" s="16"/>
      <c r="D35" s="16"/>
      <c r="E35" s="16"/>
      <c r="F35" s="128"/>
      <c r="G35" s="129"/>
      <c r="H35" s="120"/>
    </row>
    <row r="36" spans="1:8" ht="12" customHeight="1">
      <c r="A36" s="298" t="s">
        <v>220</v>
      </c>
      <c r="B36" s="298"/>
      <c r="C36" s="298"/>
      <c r="D36" s="298"/>
      <c r="E36" s="298"/>
      <c r="F36" s="298"/>
      <c r="G36" s="298"/>
      <c r="H36" s="120"/>
    </row>
    <row r="37" spans="1:8" ht="12" customHeight="1">
      <c r="A37" s="299"/>
      <c r="B37" s="299"/>
      <c r="C37" s="299"/>
      <c r="D37" s="299"/>
      <c r="E37" s="299"/>
      <c r="F37" s="299"/>
      <c r="G37" s="299"/>
      <c r="H37" s="120"/>
    </row>
    <row r="38" spans="1:7" ht="21" customHeight="1">
      <c r="A38" s="111"/>
      <c r="B38" s="126"/>
      <c r="C38" s="130" t="s">
        <v>161</v>
      </c>
      <c r="D38" s="143"/>
      <c r="E38" s="143"/>
      <c r="F38" s="127"/>
      <c r="G38" s="144"/>
    </row>
    <row r="39" spans="1:8" ht="12" customHeight="1">
      <c r="A39" s="125" t="s">
        <v>218</v>
      </c>
      <c r="B39" s="122"/>
      <c r="C39" s="131" t="s">
        <v>217</v>
      </c>
      <c r="D39" s="145"/>
      <c r="E39" s="145"/>
      <c r="F39" s="139"/>
      <c r="G39" s="142"/>
      <c r="H39" s="120"/>
    </row>
    <row r="40" spans="1:8" ht="10.5" customHeight="1">
      <c r="A40" s="125"/>
      <c r="B40" s="122"/>
      <c r="C40" s="131"/>
      <c r="D40" s="145"/>
      <c r="E40" s="145"/>
      <c r="F40" s="139"/>
      <c r="G40" s="142"/>
      <c r="H40" s="120"/>
    </row>
    <row r="41" spans="1:8" s="156" customFormat="1" ht="27.75" customHeight="1">
      <c r="A41" s="299" t="s">
        <v>225</v>
      </c>
      <c r="B41" s="299"/>
      <c r="C41" s="299"/>
      <c r="D41" s="299"/>
      <c r="E41" s="299"/>
      <c r="F41" s="299"/>
      <c r="G41" s="299"/>
      <c r="H41" s="155"/>
    </row>
    <row r="42" spans="1:8" ht="24.75" customHeight="1">
      <c r="A42" s="111" t="s">
        <v>160</v>
      </c>
      <c r="B42" s="119"/>
      <c r="C42" s="132" t="s">
        <v>93</v>
      </c>
      <c r="D42" s="146"/>
      <c r="E42" s="297"/>
      <c r="F42" s="297"/>
      <c r="G42" s="297"/>
      <c r="H42" s="123"/>
    </row>
    <row r="43" spans="1:8" s="148" customFormat="1" ht="12" customHeight="1">
      <c r="A43" s="147" t="s">
        <v>226</v>
      </c>
      <c r="B43" s="147"/>
      <c r="C43" s="147" t="s">
        <v>221</v>
      </c>
      <c r="D43" s="147"/>
      <c r="E43" s="296" t="s">
        <v>222</v>
      </c>
      <c r="F43" s="296"/>
      <c r="G43" s="296"/>
      <c r="H43" s="127"/>
    </row>
    <row r="44" spans="1:7" ht="24.75" customHeight="1">
      <c r="A44" s="111" t="s">
        <v>160</v>
      </c>
      <c r="B44" s="119"/>
      <c r="C44" s="132" t="s">
        <v>93</v>
      </c>
      <c r="D44" s="146"/>
      <c r="E44" s="297"/>
      <c r="F44" s="297"/>
      <c r="G44" s="297"/>
    </row>
    <row r="45" spans="1:7" s="148" customFormat="1" ht="12" customHeight="1">
      <c r="A45" s="147" t="s">
        <v>226</v>
      </c>
      <c r="B45" s="147"/>
      <c r="C45" s="147" t="s">
        <v>221</v>
      </c>
      <c r="D45" s="147"/>
      <c r="E45" s="296" t="s">
        <v>222</v>
      </c>
      <c r="F45" s="296"/>
      <c r="G45" s="296"/>
    </row>
    <row r="46" spans="1:7" ht="24.75" customHeight="1">
      <c r="A46" s="111" t="s">
        <v>160</v>
      </c>
      <c r="B46" s="133"/>
      <c r="C46" s="132" t="s">
        <v>93</v>
      </c>
      <c r="D46" s="146"/>
      <c r="E46" s="297"/>
      <c r="F46" s="297"/>
      <c r="G46" s="297"/>
    </row>
    <row r="47" spans="1:7" ht="12" customHeight="1">
      <c r="A47" s="147" t="s">
        <v>226</v>
      </c>
      <c r="B47" s="147"/>
      <c r="C47" s="147" t="s">
        <v>221</v>
      </c>
      <c r="D47" s="147"/>
      <c r="E47" s="296" t="s">
        <v>222</v>
      </c>
      <c r="F47" s="296"/>
      <c r="G47" s="296"/>
    </row>
    <row r="48" spans="1:7" ht="14.25" customHeight="1">
      <c r="A48" s="134"/>
      <c r="B48" s="133"/>
      <c r="C48" s="135"/>
      <c r="D48" s="133"/>
      <c r="E48" s="135"/>
      <c r="F48" s="135"/>
      <c r="G48" s="135"/>
    </row>
    <row r="49" spans="1:7" s="153" customFormat="1" ht="93" customHeight="1">
      <c r="A49" s="301" t="s">
        <v>227</v>
      </c>
      <c r="B49" s="301"/>
      <c r="C49" s="301"/>
      <c r="D49" s="301"/>
      <c r="E49" s="301"/>
      <c r="F49" s="301"/>
      <c r="G49" s="301"/>
    </row>
    <row r="50" spans="1:7" ht="4.5" customHeight="1" hidden="1">
      <c r="A50" s="154"/>
      <c r="B50" s="154"/>
      <c r="C50" s="154"/>
      <c r="D50" s="154"/>
      <c r="E50" s="154"/>
      <c r="F50" s="154"/>
      <c r="G50" s="154"/>
    </row>
    <row r="51" spans="1:8" ht="4.5" customHeight="1" hidden="1">
      <c r="A51" s="154"/>
      <c r="B51" s="154"/>
      <c r="C51" s="154"/>
      <c r="D51" s="154"/>
      <c r="E51" s="154"/>
      <c r="F51" s="154"/>
      <c r="G51" s="154"/>
      <c r="H51" s="115"/>
    </row>
    <row r="52" spans="1:8" ht="5.25" customHeight="1" hidden="1">
      <c r="A52" s="113"/>
      <c r="B52" s="114"/>
      <c r="C52" s="114"/>
      <c r="D52" s="114"/>
      <c r="E52" s="114"/>
      <c r="F52" s="115"/>
      <c r="G52" s="115"/>
      <c r="H52" s="119"/>
    </row>
    <row r="53" spans="1:8" ht="16.5" customHeight="1" hidden="1">
      <c r="A53" s="136"/>
      <c r="B53" s="122"/>
      <c r="C53" s="122"/>
      <c r="D53" s="122"/>
      <c r="E53" s="122"/>
      <c r="F53" s="123"/>
      <c r="G53" s="124"/>
      <c r="H53" s="120"/>
    </row>
    <row r="54" spans="1:8" ht="16.5" customHeight="1" hidden="1">
      <c r="A54" s="121"/>
      <c r="B54" s="122"/>
      <c r="C54" s="122"/>
      <c r="D54" s="122"/>
      <c r="E54" s="122"/>
      <c r="F54" s="123"/>
      <c r="G54" s="124"/>
      <c r="H54" s="120"/>
    </row>
    <row r="55" spans="1:8" ht="16.5" customHeight="1" hidden="1">
      <c r="A55" s="121"/>
      <c r="B55" s="122"/>
      <c r="C55" s="122"/>
      <c r="D55" s="122"/>
      <c r="E55" s="122"/>
      <c r="F55" s="123"/>
      <c r="G55" s="124"/>
      <c r="H55" s="120"/>
    </row>
    <row r="56" spans="1:8" ht="16.5" customHeight="1" hidden="1">
      <c r="A56" s="121"/>
      <c r="B56" s="122"/>
      <c r="C56" s="122"/>
      <c r="D56" s="122"/>
      <c r="E56" s="122"/>
      <c r="F56" s="123"/>
      <c r="G56" s="124"/>
      <c r="H56" s="120"/>
    </row>
    <row r="57" spans="1:8" ht="16.5" customHeight="1" hidden="1">
      <c r="A57" s="121"/>
      <c r="B57" s="122"/>
      <c r="C57" s="122"/>
      <c r="D57" s="122"/>
      <c r="E57" s="122"/>
      <c r="F57" s="123"/>
      <c r="G57" s="124"/>
      <c r="H57" s="120"/>
    </row>
    <row r="58" spans="1:8" ht="16.5" customHeight="1" hidden="1">
      <c r="A58" s="121"/>
      <c r="B58" s="122"/>
      <c r="C58" s="122"/>
      <c r="D58" s="122"/>
      <c r="E58" s="122"/>
      <c r="F58" s="123"/>
      <c r="G58" s="124"/>
      <c r="H58" s="120"/>
    </row>
    <row r="59" spans="1:8" ht="16.5" customHeight="1" hidden="1">
      <c r="A59" s="121"/>
      <c r="B59" s="122"/>
      <c r="C59" s="122"/>
      <c r="D59" s="122"/>
      <c r="E59" s="122"/>
      <c r="F59" s="123"/>
      <c r="G59" s="124"/>
      <c r="H59" s="120"/>
    </row>
    <row r="60" spans="1:8" ht="16.5" customHeight="1" hidden="1">
      <c r="A60" s="121"/>
      <c r="B60" s="122"/>
      <c r="C60" s="122"/>
      <c r="D60" s="122"/>
      <c r="E60" s="122"/>
      <c r="F60" s="123"/>
      <c r="G60" s="124"/>
      <c r="H60" s="120"/>
    </row>
    <row r="61" spans="1:8" ht="15.75" customHeight="1" hidden="1">
      <c r="A61" s="113"/>
      <c r="B61" s="122"/>
      <c r="C61" s="122"/>
      <c r="D61" s="122"/>
      <c r="E61" s="122"/>
      <c r="F61" s="123"/>
      <c r="G61" s="137"/>
      <c r="H61" s="120"/>
    </row>
    <row r="62" spans="1:8" ht="16.5" customHeight="1" hidden="1">
      <c r="A62" s="136"/>
      <c r="B62" s="122"/>
      <c r="C62" s="122"/>
      <c r="D62" s="122"/>
      <c r="E62" s="122"/>
      <c r="F62" s="123"/>
      <c r="G62" s="124"/>
      <c r="H62" s="120"/>
    </row>
    <row r="63" spans="1:8" ht="16.5" customHeight="1" hidden="1">
      <c r="A63" s="119"/>
      <c r="B63" s="122"/>
      <c r="C63" s="122"/>
      <c r="D63" s="122"/>
      <c r="E63" s="122"/>
      <c r="F63" s="123"/>
      <c r="G63" s="124"/>
      <c r="H63" s="120"/>
    </row>
    <row r="64" spans="1:8" ht="16.5" customHeight="1" hidden="1">
      <c r="A64" s="119"/>
      <c r="B64" s="122"/>
      <c r="C64" s="122"/>
      <c r="D64" s="122"/>
      <c r="E64" s="122"/>
      <c r="F64" s="123"/>
      <c r="G64" s="124"/>
      <c r="H64" s="120"/>
    </row>
    <row r="65" spans="1:8" ht="16.5" customHeight="1" hidden="1">
      <c r="A65" s="119"/>
      <c r="B65" s="122"/>
      <c r="C65" s="122"/>
      <c r="D65" s="122"/>
      <c r="E65" s="122"/>
      <c r="F65" s="123"/>
      <c r="G65" s="124"/>
      <c r="H65" s="120"/>
    </row>
    <row r="66" spans="1:8" ht="16.5" customHeight="1" hidden="1">
      <c r="A66" s="119"/>
      <c r="B66" s="122"/>
      <c r="C66" s="122"/>
      <c r="D66" s="122"/>
      <c r="E66" s="122"/>
      <c r="F66" s="123"/>
      <c r="G66" s="124"/>
      <c r="H66" s="120"/>
    </row>
    <row r="67" spans="1:8" ht="16.5" customHeight="1" hidden="1">
      <c r="A67" s="119"/>
      <c r="B67" s="122"/>
      <c r="C67" s="122"/>
      <c r="D67" s="122"/>
      <c r="E67" s="122"/>
      <c r="F67" s="123"/>
      <c r="G67" s="124"/>
      <c r="H67" s="120"/>
    </row>
    <row r="68" spans="1:8" ht="16.5" customHeight="1" hidden="1">
      <c r="A68" s="119"/>
      <c r="B68" s="122"/>
      <c r="C68" s="122"/>
      <c r="D68" s="122"/>
      <c r="E68" s="122"/>
      <c r="F68" s="123"/>
      <c r="G68" s="124"/>
      <c r="H68" s="120"/>
    </row>
    <row r="69" spans="1:8" ht="16.5" customHeight="1" hidden="1">
      <c r="A69" s="119"/>
      <c r="B69" s="122"/>
      <c r="C69" s="122"/>
      <c r="D69" s="122"/>
      <c r="E69" s="122"/>
      <c r="F69" s="123"/>
      <c r="G69" s="124"/>
      <c r="H69" s="120"/>
    </row>
    <row r="70" spans="1:8" ht="16.5" customHeight="1" hidden="1">
      <c r="A70" s="119"/>
      <c r="B70" s="122"/>
      <c r="C70" s="122"/>
      <c r="D70" s="122"/>
      <c r="E70" s="122"/>
      <c r="F70" s="123"/>
      <c r="G70" s="124"/>
      <c r="H70" s="120"/>
    </row>
    <row r="71" spans="1:8" ht="16.5" customHeight="1" hidden="1">
      <c r="A71" s="119"/>
      <c r="B71" s="122"/>
      <c r="C71" s="122"/>
      <c r="D71" s="122"/>
      <c r="E71" s="122"/>
      <c r="F71" s="123"/>
      <c r="G71" s="124"/>
      <c r="H71" s="120"/>
    </row>
    <row r="72" spans="1:8" ht="16.5" customHeight="1" hidden="1">
      <c r="A72" s="119"/>
      <c r="B72" s="122"/>
      <c r="C72" s="122"/>
      <c r="D72" s="122"/>
      <c r="E72" s="122"/>
      <c r="F72" s="123"/>
      <c r="G72" s="124"/>
      <c r="H72" s="120"/>
    </row>
    <row r="73" spans="1:8" ht="16.5" customHeight="1" hidden="1">
      <c r="A73" s="119"/>
      <c r="B73" s="122"/>
      <c r="C73" s="122"/>
      <c r="D73" s="122"/>
      <c r="E73" s="122"/>
      <c r="F73" s="123"/>
      <c r="G73" s="124"/>
      <c r="H73" s="120"/>
    </row>
    <row r="74" spans="1:8" ht="16.5" customHeight="1" hidden="1">
      <c r="A74" s="119"/>
      <c r="B74" s="122"/>
      <c r="C74" s="122"/>
      <c r="D74" s="122"/>
      <c r="E74" s="122"/>
      <c r="F74" s="123"/>
      <c r="G74" s="124"/>
      <c r="H74" s="120"/>
    </row>
    <row r="75" spans="1:8" ht="16.5" customHeight="1" hidden="1">
      <c r="A75" s="119"/>
      <c r="B75" s="122"/>
      <c r="C75" s="122"/>
      <c r="D75" s="122"/>
      <c r="E75" s="122"/>
      <c r="F75" s="123"/>
      <c r="G75" s="124"/>
      <c r="H75" s="120"/>
    </row>
    <row r="76" spans="1:8" ht="16.5" customHeight="1" hidden="1">
      <c r="A76" s="119"/>
      <c r="B76" s="122"/>
      <c r="C76" s="122"/>
      <c r="D76" s="122"/>
      <c r="E76" s="122"/>
      <c r="F76" s="123"/>
      <c r="G76" s="124"/>
      <c r="H76" s="120"/>
    </row>
    <row r="77" spans="1:8" ht="16.5" customHeight="1" hidden="1">
      <c r="A77" s="119"/>
      <c r="B77" s="122"/>
      <c r="C77" s="122"/>
      <c r="D77" s="122"/>
      <c r="E77" s="122"/>
      <c r="F77" s="123"/>
      <c r="G77" s="124"/>
      <c r="H77" s="120"/>
    </row>
    <row r="78" spans="1:8" ht="16.5" customHeight="1" hidden="1">
      <c r="A78" s="119"/>
      <c r="B78" s="122"/>
      <c r="C78" s="122"/>
      <c r="D78" s="122"/>
      <c r="E78" s="122"/>
      <c r="F78" s="123"/>
      <c r="G78" s="124"/>
      <c r="H78" s="120"/>
    </row>
    <row r="79" spans="1:8" ht="16.5" customHeight="1" hidden="1">
      <c r="A79" s="119"/>
      <c r="B79" s="122"/>
      <c r="C79" s="122"/>
      <c r="D79" s="122"/>
      <c r="E79" s="122"/>
      <c r="F79" s="123"/>
      <c r="G79" s="124"/>
      <c r="H79" s="120"/>
    </row>
    <row r="80" spans="1:8" ht="16.5" customHeight="1" hidden="1">
      <c r="A80" s="136"/>
      <c r="B80" s="122"/>
      <c r="C80" s="122"/>
      <c r="D80" s="122"/>
      <c r="E80" s="122"/>
      <c r="F80" s="123"/>
      <c r="G80" s="124"/>
      <c r="H80" s="120"/>
    </row>
    <row r="81" spans="1:8" ht="16.5" customHeight="1" hidden="1">
      <c r="A81" s="119"/>
      <c r="B81" s="122"/>
      <c r="C81" s="122"/>
      <c r="D81" s="122"/>
      <c r="E81" s="122"/>
      <c r="F81" s="123"/>
      <c r="G81" s="124"/>
      <c r="H81" s="120"/>
    </row>
    <row r="82" spans="1:8" ht="16.5" customHeight="1" hidden="1">
      <c r="A82" s="119"/>
      <c r="B82" s="122"/>
      <c r="C82" s="122"/>
      <c r="D82" s="122"/>
      <c r="E82" s="122"/>
      <c r="F82" s="123"/>
      <c r="G82" s="124"/>
      <c r="H82" s="120"/>
    </row>
    <row r="83" spans="1:8" ht="16.5" customHeight="1" hidden="1">
      <c r="A83" s="119"/>
      <c r="B83" s="122"/>
      <c r="C83" s="122"/>
      <c r="D83" s="122"/>
      <c r="E83" s="122"/>
      <c r="F83" s="123"/>
      <c r="G83" s="124"/>
      <c r="H83" s="120"/>
    </row>
    <row r="84" spans="1:8" ht="16.5" customHeight="1" hidden="1">
      <c r="A84" s="119"/>
      <c r="B84" s="122"/>
      <c r="C84" s="122"/>
      <c r="D84" s="122"/>
      <c r="E84" s="122"/>
      <c r="F84" s="123"/>
      <c r="G84" s="124"/>
      <c r="H84" s="120"/>
    </row>
    <row r="85" spans="1:8" ht="16.5" customHeight="1" hidden="1">
      <c r="A85" s="119"/>
      <c r="B85" s="122"/>
      <c r="C85" s="122"/>
      <c r="D85" s="122"/>
      <c r="E85" s="122"/>
      <c r="F85" s="123"/>
      <c r="G85" s="124"/>
      <c r="H85" s="120"/>
    </row>
    <row r="86" spans="1:8" ht="16.5" customHeight="1" hidden="1">
      <c r="A86" s="119"/>
      <c r="B86" s="122"/>
      <c r="C86" s="122"/>
      <c r="D86" s="122"/>
      <c r="E86" s="122"/>
      <c r="F86" s="123"/>
      <c r="G86" s="124"/>
      <c r="H86" s="120"/>
    </row>
    <row r="87" spans="1:8" ht="16.5" customHeight="1" hidden="1">
      <c r="A87" s="119"/>
      <c r="B87" s="122"/>
      <c r="C87" s="122"/>
      <c r="D87" s="122"/>
      <c r="E87" s="122"/>
      <c r="F87" s="123"/>
      <c r="G87" s="124"/>
      <c r="H87" s="120"/>
    </row>
    <row r="88" spans="1:8" ht="16.5" customHeight="1" hidden="1">
      <c r="A88" s="119"/>
      <c r="B88" s="122"/>
      <c r="C88" s="122"/>
      <c r="D88" s="122"/>
      <c r="E88" s="122"/>
      <c r="F88" s="123"/>
      <c r="G88" s="124"/>
      <c r="H88" s="120"/>
    </row>
    <row r="89" spans="1:8" ht="15.75" customHeight="1" hidden="1">
      <c r="A89" s="113"/>
      <c r="B89" s="122"/>
      <c r="C89" s="122"/>
      <c r="D89" s="122"/>
      <c r="E89" s="122"/>
      <c r="F89" s="123"/>
      <c r="G89" s="137"/>
      <c r="H89" s="120"/>
    </row>
    <row r="90" spans="1:8" ht="16.5" customHeight="1" hidden="1">
      <c r="A90" s="136"/>
      <c r="B90" s="122"/>
      <c r="C90" s="122"/>
      <c r="D90" s="122"/>
      <c r="E90" s="122"/>
      <c r="F90" s="123"/>
      <c r="G90" s="124"/>
      <c r="H90" s="120"/>
    </row>
    <row r="91" spans="1:8" ht="16.5" customHeight="1" hidden="1">
      <c r="A91" s="121"/>
      <c r="B91" s="122"/>
      <c r="C91" s="122"/>
      <c r="D91" s="122"/>
      <c r="E91" s="122"/>
      <c r="F91" s="123"/>
      <c r="G91" s="124"/>
      <c r="H91" s="120"/>
    </row>
    <row r="92" spans="1:8" ht="16.5" customHeight="1" hidden="1">
      <c r="A92" s="121"/>
      <c r="B92" s="122"/>
      <c r="C92" s="122"/>
      <c r="D92" s="122"/>
      <c r="E92" s="122"/>
      <c r="F92" s="123"/>
      <c r="G92" s="124"/>
      <c r="H92" s="120"/>
    </row>
    <row r="93" spans="1:7" ht="15" customHeight="1" hidden="1">
      <c r="A93" s="121"/>
      <c r="B93" s="119"/>
      <c r="C93" s="119"/>
      <c r="D93" s="119"/>
      <c r="E93" s="119"/>
      <c r="F93" s="119"/>
      <c r="G93" s="119"/>
    </row>
    <row r="94" spans="1:7" ht="15" customHeight="1" hidden="1">
      <c r="A94" s="119"/>
      <c r="B94" s="119"/>
      <c r="C94" s="119"/>
      <c r="D94" s="119"/>
      <c r="E94" s="119"/>
      <c r="F94" s="138"/>
      <c r="G94" s="119"/>
    </row>
    <row r="132" ht="12.75" hidden="1">
      <c r="C132" t="s">
        <v>223</v>
      </c>
    </row>
  </sheetData>
  <sheetProtection password="CE35" sheet="1" objects="1" scenarios="1" selectLockedCells="1"/>
  <mergeCells count="25">
    <mergeCell ref="A49:G49"/>
    <mergeCell ref="A23:G23"/>
    <mergeCell ref="A6:G6"/>
    <mergeCell ref="A7:G7"/>
    <mergeCell ref="A8:G8"/>
    <mergeCell ref="A9:G9"/>
    <mergeCell ref="A10:G10"/>
    <mergeCell ref="A11:G11"/>
    <mergeCell ref="A12:G12"/>
    <mergeCell ref="A16:G16"/>
    <mergeCell ref="A21:G21"/>
    <mergeCell ref="A22:G22"/>
    <mergeCell ref="A24:G24"/>
    <mergeCell ref="A17:G17"/>
    <mergeCell ref="A18:G18"/>
    <mergeCell ref="A19:G19"/>
    <mergeCell ref="A20:G20"/>
    <mergeCell ref="E45:G45"/>
    <mergeCell ref="E46:G46"/>
    <mergeCell ref="E47:G47"/>
    <mergeCell ref="A36:G37"/>
    <mergeCell ref="E42:G42"/>
    <mergeCell ref="E43:G43"/>
    <mergeCell ref="E44:G44"/>
    <mergeCell ref="A41:G41"/>
  </mergeCells>
  <printOptions/>
  <pageMargins left="0.37" right="0.34" top="0.12" bottom="0.4" header="0.14" footer="0.1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8"/>
  </sheetPr>
  <dimension ref="A1:H28"/>
  <sheetViews>
    <sheetView showGridLines="0" zoomScalePageLayoutView="0" workbookViewId="0" topLeftCell="A1">
      <selection activeCell="F14" sqref="F14"/>
    </sheetView>
  </sheetViews>
  <sheetFormatPr defaultColWidth="0" defaultRowHeight="12.75" zeroHeight="1"/>
  <cols>
    <col min="1" max="3" width="11.421875" style="81" customWidth="1"/>
    <col min="4" max="4" width="3.57421875" style="81" customWidth="1"/>
    <col min="5" max="8" width="11.421875" style="81" customWidth="1"/>
    <col min="9" max="16384" width="0" style="0" hidden="1" customWidth="1"/>
  </cols>
  <sheetData>
    <row r="1" spans="1:8" ht="12.75">
      <c r="A1" s="77"/>
      <c r="B1" s="78"/>
      <c r="C1" s="78"/>
      <c r="D1" s="78"/>
      <c r="E1" s="78"/>
      <c r="F1" s="78"/>
      <c r="G1" s="78"/>
      <c r="H1" s="79"/>
    </row>
    <row r="2" spans="1:8" ht="12.75">
      <c r="A2" s="80"/>
      <c r="H2" s="82"/>
    </row>
    <row r="3" spans="1:8" ht="13.5" thickBot="1">
      <c r="A3" s="80"/>
      <c r="B3" s="83" t="s">
        <v>163</v>
      </c>
      <c r="C3" s="83" t="s">
        <v>164</v>
      </c>
      <c r="D3" s="303" t="s">
        <v>165</v>
      </c>
      <c r="E3" s="303"/>
      <c r="H3" s="82"/>
    </row>
    <row r="4" spans="1:8" ht="15.75" thickBot="1">
      <c r="A4" s="84"/>
      <c r="B4" s="85">
        <v>3</v>
      </c>
      <c r="C4" s="86">
        <v>0.04</v>
      </c>
      <c r="D4" s="305">
        <f>VLOOKUP(B4,'[1]Rentenendwert'!$A$2:$B$11,2,0)/1000</f>
        <v>3.1216</v>
      </c>
      <c r="E4" s="306"/>
      <c r="H4" s="82"/>
    </row>
    <row r="5" spans="1:8" ht="12.75">
      <c r="A5" s="80"/>
      <c r="H5" s="82"/>
    </row>
    <row r="6" spans="1:8" ht="12.75">
      <c r="A6" s="80"/>
      <c r="H6" s="82"/>
    </row>
    <row r="7" spans="1:8" ht="12.75">
      <c r="A7" s="80"/>
      <c r="H7" s="82"/>
    </row>
    <row r="8" spans="1:8" ht="12.75">
      <c r="A8" s="80"/>
      <c r="H8" s="82"/>
    </row>
    <row r="9" spans="1:8" ht="12.75">
      <c r="A9" s="80"/>
      <c r="H9" s="82"/>
    </row>
    <row r="10" spans="1:8" ht="12.75">
      <c r="A10" s="80"/>
      <c r="H10" s="82"/>
    </row>
    <row r="11" spans="1:8" ht="12.75">
      <c r="A11" s="80"/>
      <c r="H11" s="82"/>
    </row>
    <row r="12" spans="1:8" ht="12.75">
      <c r="A12" s="80"/>
      <c r="H12" s="82"/>
    </row>
    <row r="13" spans="1:8" ht="12.75">
      <c r="A13" s="80"/>
      <c r="F13" s="87" t="s">
        <v>166</v>
      </c>
      <c r="H13" s="82"/>
    </row>
    <row r="14" spans="1:8" ht="12.75">
      <c r="A14" s="80"/>
      <c r="B14" s="307" t="s">
        <v>167</v>
      </c>
      <c r="C14" s="307"/>
      <c r="D14" s="89"/>
      <c r="E14" s="90">
        <v>8.6</v>
      </c>
      <c r="F14" s="91">
        <v>1</v>
      </c>
      <c r="G14" s="92">
        <f>E14*F14</f>
        <v>8.6</v>
      </c>
      <c r="H14" s="82"/>
    </row>
    <row r="15" spans="1:8" ht="12.75">
      <c r="A15" s="80"/>
      <c r="B15" s="81" t="s">
        <v>168</v>
      </c>
      <c r="D15" s="89"/>
      <c r="E15" s="89"/>
      <c r="G15" s="92">
        <f>1*F14</f>
        <v>1</v>
      </c>
      <c r="H15" s="82"/>
    </row>
    <row r="16" spans="1:8" ht="12.75">
      <c r="A16" s="80"/>
      <c r="B16" s="93" t="s">
        <v>169</v>
      </c>
      <c r="C16" s="93"/>
      <c r="D16" s="93"/>
      <c r="E16" s="93"/>
      <c r="F16" s="93"/>
      <c r="G16" s="94">
        <f>SUM(G14:G15)</f>
        <v>9.6</v>
      </c>
      <c r="H16" s="82"/>
    </row>
    <row r="17" spans="1:8" ht="12.75">
      <c r="A17" s="80"/>
      <c r="H17" s="82"/>
    </row>
    <row r="18" spans="1:8" ht="12.75">
      <c r="A18" s="80"/>
      <c r="B18" s="308" t="s">
        <v>170</v>
      </c>
      <c r="C18" s="308"/>
      <c r="D18" s="308"/>
      <c r="E18" s="87"/>
      <c r="H18" s="82"/>
    </row>
    <row r="19" spans="1:8" ht="12.75">
      <c r="A19" s="80"/>
      <c r="B19" s="307" t="s">
        <v>171</v>
      </c>
      <c r="C19" s="307"/>
      <c r="D19" s="88"/>
      <c r="E19" s="88"/>
      <c r="F19" s="92">
        <v>1.5</v>
      </c>
      <c r="H19" s="82"/>
    </row>
    <row r="20" spans="1:8" ht="12.75">
      <c r="A20" s="80"/>
      <c r="B20" s="307" t="s">
        <v>172</v>
      </c>
      <c r="C20" s="307"/>
      <c r="D20" s="88"/>
      <c r="E20" s="88"/>
      <c r="F20" s="92">
        <f>G16*C4</f>
        <v>0.384</v>
      </c>
      <c r="G20" s="95">
        <f>C4</f>
        <v>0.04</v>
      </c>
      <c r="H20" s="82"/>
    </row>
    <row r="21" spans="1:8" ht="12.75">
      <c r="A21" s="80"/>
      <c r="B21" s="304" t="s">
        <v>173</v>
      </c>
      <c r="C21" s="304"/>
      <c r="D21" s="304"/>
      <c r="E21" s="96"/>
      <c r="F21" s="94">
        <f>SUM(F19:F20)</f>
        <v>1.884</v>
      </c>
      <c r="H21" s="82"/>
    </row>
    <row r="22" spans="1:8" ht="12.75">
      <c r="A22" s="80"/>
      <c r="H22" s="82"/>
    </row>
    <row r="23" spans="1:8" ht="12.75">
      <c r="A23" s="80"/>
      <c r="B23" s="304" t="s">
        <v>174</v>
      </c>
      <c r="C23" s="304"/>
      <c r="D23" s="97">
        <f>B4</f>
        <v>3</v>
      </c>
      <c r="E23" s="93" t="s">
        <v>175</v>
      </c>
      <c r="F23" s="98">
        <f>D4</f>
        <v>3.1216</v>
      </c>
      <c r="G23" s="94">
        <f>F21*F23</f>
        <v>5.881094399999999</v>
      </c>
      <c r="H23" s="82"/>
    </row>
    <row r="24" spans="1:8" ht="12.75">
      <c r="A24" s="80"/>
      <c r="H24" s="82"/>
    </row>
    <row r="25" spans="1:8" ht="12.75">
      <c r="A25" s="80"/>
      <c r="B25" s="304" t="s">
        <v>176</v>
      </c>
      <c r="C25" s="304"/>
      <c r="D25" s="304"/>
      <c r="E25" s="304"/>
      <c r="F25" s="99" t="s">
        <v>177</v>
      </c>
      <c r="G25" s="100">
        <f>G16+G23</f>
        <v>15.4810944</v>
      </c>
      <c r="H25" s="82"/>
    </row>
    <row r="26" spans="1:8" ht="12.75">
      <c r="A26" s="80"/>
      <c r="H26" s="82"/>
    </row>
    <row r="27" spans="1:8" ht="12.75">
      <c r="A27" s="80"/>
      <c r="H27" s="82"/>
    </row>
    <row r="28" spans="1:8" ht="13.5" thickBot="1">
      <c r="A28" s="101"/>
      <c r="B28" s="102"/>
      <c r="C28" s="102"/>
      <c r="D28" s="102"/>
      <c r="E28" s="102"/>
      <c r="F28" s="102"/>
      <c r="G28" s="102"/>
      <c r="H28" s="103"/>
    </row>
  </sheetData>
  <sheetProtection password="CE35" sheet="1" selectLockedCells="1"/>
  <mergeCells count="9">
    <mergeCell ref="D3:E3"/>
    <mergeCell ref="B21:D21"/>
    <mergeCell ref="B23:C23"/>
    <mergeCell ref="D4:E4"/>
    <mergeCell ref="B25:E25"/>
    <mergeCell ref="B14:C14"/>
    <mergeCell ref="B18:D18"/>
    <mergeCell ref="B19:C19"/>
    <mergeCell ref="B20:C20"/>
  </mergeCells>
  <printOptions/>
  <pageMargins left="0.787401575" right="0.787401575" top="0.984251969" bottom="0.984251969"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11"/>
  <sheetViews>
    <sheetView zoomScalePageLayoutView="0" workbookViewId="0" topLeftCell="A1">
      <selection activeCell="F42" sqref="F42"/>
    </sheetView>
  </sheetViews>
  <sheetFormatPr defaultColWidth="11.421875" defaultRowHeight="12.75"/>
  <sheetData>
    <row r="1" spans="1:2" ht="12.75">
      <c r="A1" t="s">
        <v>162</v>
      </c>
      <c r="B1" s="75">
        <f>'[1]Rechner'!C4</f>
        <v>0.04</v>
      </c>
    </row>
    <row r="2" spans="1:2" ht="12.75">
      <c r="A2">
        <v>1</v>
      </c>
      <c r="B2" s="76">
        <v>1000</v>
      </c>
    </row>
    <row r="3" spans="1:2" ht="12.75">
      <c r="A3">
        <v>2</v>
      </c>
      <c r="B3" s="76">
        <f aca="true" t="shared" si="0" ref="B3:B11">B2*B$1+B2+B$2</f>
        <v>2040</v>
      </c>
    </row>
    <row r="4" spans="1:2" ht="12.75">
      <c r="A4">
        <v>3</v>
      </c>
      <c r="B4" s="76">
        <f t="shared" si="0"/>
        <v>3121.6</v>
      </c>
    </row>
    <row r="5" spans="1:2" ht="12.75">
      <c r="A5">
        <v>4</v>
      </c>
      <c r="B5" s="76">
        <f t="shared" si="0"/>
        <v>4246.464</v>
      </c>
    </row>
    <row r="6" spans="1:2" ht="12.75">
      <c r="A6">
        <v>5</v>
      </c>
      <c r="B6" s="76">
        <f t="shared" si="0"/>
        <v>5416.32256</v>
      </c>
    </row>
    <row r="7" spans="1:2" ht="12.75">
      <c r="A7">
        <v>6</v>
      </c>
      <c r="B7" s="76">
        <f t="shared" si="0"/>
        <v>6632.9754624</v>
      </c>
    </row>
    <row r="8" spans="1:2" ht="12.75">
      <c r="A8">
        <v>7</v>
      </c>
      <c r="B8" s="76">
        <f t="shared" si="0"/>
        <v>7898.294480896</v>
      </c>
    </row>
    <row r="9" spans="1:2" ht="12.75">
      <c r="A9">
        <v>8</v>
      </c>
      <c r="B9" s="76">
        <f t="shared" si="0"/>
        <v>9214.22626013184</v>
      </c>
    </row>
    <row r="10" spans="1:2" ht="12.75">
      <c r="A10">
        <v>9</v>
      </c>
      <c r="B10" s="76">
        <f t="shared" si="0"/>
        <v>10582.795310537113</v>
      </c>
    </row>
    <row r="11" spans="1:2" ht="12.75">
      <c r="A11">
        <v>10</v>
      </c>
      <c r="B11" s="76">
        <f t="shared" si="0"/>
        <v>12006.107122958598</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 Zitzelsberger</dc:creator>
  <cp:keywords/>
  <dc:description/>
  <cp:lastModifiedBy>Johannes</cp:lastModifiedBy>
  <cp:lastPrinted>2019-10-27T17:20:23Z</cp:lastPrinted>
  <dcterms:created xsi:type="dcterms:W3CDTF">2001-03-25T13:01:07Z</dcterms:created>
  <dcterms:modified xsi:type="dcterms:W3CDTF">2021-05-02T19:17:19Z</dcterms:modified>
  <cp:category/>
  <cp:version/>
  <cp:contentType/>
  <cp:contentStatus/>
</cp:coreProperties>
</file>